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540" tabRatio="786" activeTab="4"/>
  </bookViews>
  <sheets>
    <sheet name="中高职衔接" sheetId="11" r:id="rId1"/>
    <sheet name="三年制（非工科专业）" sheetId="5" r:id="rId2"/>
    <sheet name="三年制（工科专业）" sheetId="8" r:id="rId3"/>
    <sheet name="贯通三年制（工科专业）" sheetId="9" r:id="rId4"/>
    <sheet name="贯通三年制（非工科专业）" sheetId="10" r:id="rId5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134" i="11"/>
  <c r="I130"/>
  <c r="I129"/>
  <c r="I128"/>
  <c r="I127"/>
  <c r="M43"/>
  <c r="M39"/>
  <c r="M40"/>
  <c r="M41"/>
  <c r="M42"/>
  <c r="AA26"/>
  <c r="AA27"/>
  <c r="O27" s="1"/>
  <c r="AA28"/>
  <c r="AA29"/>
  <c r="AA30"/>
  <c r="AA31"/>
  <c r="AA32"/>
  <c r="AA33"/>
  <c r="X26"/>
  <c r="X27"/>
  <c r="X28"/>
  <c r="X29"/>
  <c r="X30"/>
  <c r="X31"/>
  <c r="X32"/>
  <c r="U25"/>
  <c r="U26"/>
  <c r="U27"/>
  <c r="U28"/>
  <c r="M30"/>
  <c r="M31"/>
  <c r="M32"/>
  <c r="M33"/>
  <c r="M34"/>
  <c r="K100"/>
  <c r="K101"/>
  <c r="K102"/>
  <c r="M102" s="1"/>
  <c r="K103"/>
  <c r="K104"/>
  <c r="K105"/>
  <c r="K106"/>
  <c r="M106" s="1"/>
  <c r="K107"/>
  <c r="M107" s="1"/>
  <c r="K108"/>
  <c r="K109"/>
  <c r="N100"/>
  <c r="N101"/>
  <c r="N102"/>
  <c r="N103"/>
  <c r="N104"/>
  <c r="N105"/>
  <c r="N106"/>
  <c r="N107"/>
  <c r="N108"/>
  <c r="N109"/>
  <c r="U29"/>
  <c r="U30"/>
  <c r="U31"/>
  <c r="U32"/>
  <c r="U33"/>
  <c r="R30"/>
  <c r="R31"/>
  <c r="R32"/>
  <c r="R33"/>
  <c r="G136"/>
  <c r="AH120"/>
  <c r="AE120"/>
  <c r="AB120"/>
  <c r="Y120"/>
  <c r="V120"/>
  <c r="S120"/>
  <c r="N120"/>
  <c r="K120"/>
  <c r="M120" s="1"/>
  <c r="AH119"/>
  <c r="AE119"/>
  <c r="AB119"/>
  <c r="Y119"/>
  <c r="V119"/>
  <c r="S119"/>
  <c r="N119"/>
  <c r="M119"/>
  <c r="K119"/>
  <c r="AH118"/>
  <c r="AE118"/>
  <c r="AB118"/>
  <c r="Y118"/>
  <c r="V118"/>
  <c r="S118"/>
  <c r="N118"/>
  <c r="K118"/>
  <c r="M118" s="1"/>
  <c r="AH117"/>
  <c r="AE117"/>
  <c r="AB117"/>
  <c r="Y117"/>
  <c r="V117"/>
  <c r="S117"/>
  <c r="N117"/>
  <c r="K117"/>
  <c r="M117" s="1"/>
  <c r="AH116"/>
  <c r="AE116"/>
  <c r="AB116"/>
  <c r="Y116"/>
  <c r="V116"/>
  <c r="S116"/>
  <c r="N116"/>
  <c r="M116"/>
  <c r="K116"/>
  <c r="AH115"/>
  <c r="AE115"/>
  <c r="AB115"/>
  <c r="Y115"/>
  <c r="V115"/>
  <c r="S115"/>
  <c r="N115"/>
  <c r="M115"/>
  <c r="K115"/>
  <c r="AE114"/>
  <c r="AB114"/>
  <c r="Y114"/>
  <c r="V114"/>
  <c r="S114"/>
  <c r="N114"/>
  <c r="M114"/>
  <c r="K114"/>
  <c r="AE113"/>
  <c r="AB113"/>
  <c r="Y113"/>
  <c r="V113"/>
  <c r="S113"/>
  <c r="N113"/>
  <c r="M113"/>
  <c r="K113"/>
  <c r="AE112"/>
  <c r="AB112"/>
  <c r="Y112"/>
  <c r="V112"/>
  <c r="S112"/>
  <c r="N112"/>
  <c r="M112"/>
  <c r="K112"/>
  <c r="AE111"/>
  <c r="AB111"/>
  <c r="Y111"/>
  <c r="V111"/>
  <c r="S111"/>
  <c r="N111"/>
  <c r="M111"/>
  <c r="K111"/>
  <c r="AE110"/>
  <c r="AB110"/>
  <c r="Y110"/>
  <c r="V110"/>
  <c r="S110"/>
  <c r="N110"/>
  <c r="M110"/>
  <c r="K110"/>
  <c r="AE109"/>
  <c r="AB109"/>
  <c r="Y109"/>
  <c r="V109"/>
  <c r="S109"/>
  <c r="M109"/>
  <c r="AH108"/>
  <c r="AE108"/>
  <c r="AB108"/>
  <c r="Y108"/>
  <c r="V108"/>
  <c r="S108"/>
  <c r="M108"/>
  <c r="AH107"/>
  <c r="AE107"/>
  <c r="AB107"/>
  <c r="Y107"/>
  <c r="V107"/>
  <c r="S107"/>
  <c r="AH106"/>
  <c r="AE106"/>
  <c r="AB106"/>
  <c r="Y106"/>
  <c r="V106"/>
  <c r="S106"/>
  <c r="AH105"/>
  <c r="AE105"/>
  <c r="AB105"/>
  <c r="Y105"/>
  <c r="V105"/>
  <c r="S105"/>
  <c r="M105"/>
  <c r="AH104"/>
  <c r="AE104"/>
  <c r="AB104"/>
  <c r="Y104"/>
  <c r="V104"/>
  <c r="S104"/>
  <c r="M104"/>
  <c r="AH103"/>
  <c r="AE103"/>
  <c r="AB103"/>
  <c r="Y103"/>
  <c r="V103"/>
  <c r="S103"/>
  <c r="M103"/>
  <c r="AH102"/>
  <c r="AE102"/>
  <c r="AB102"/>
  <c r="Y102"/>
  <c r="V102"/>
  <c r="S102"/>
  <c r="AH101"/>
  <c r="AE101"/>
  <c r="AB101"/>
  <c r="Y101"/>
  <c r="V101"/>
  <c r="S101"/>
  <c r="M101"/>
  <c r="AH100"/>
  <c r="AE100"/>
  <c r="AB100"/>
  <c r="Y100"/>
  <c r="M100"/>
  <c r="S100"/>
  <c r="AH99"/>
  <c r="AE99"/>
  <c r="AB99"/>
  <c r="Y99"/>
  <c r="V99"/>
  <c r="S99"/>
  <c r="K99"/>
  <c r="N99" s="1"/>
  <c r="AH98"/>
  <c r="AE98"/>
  <c r="AB98"/>
  <c r="Y98"/>
  <c r="W98"/>
  <c r="V98"/>
  <c r="S98"/>
  <c r="K98"/>
  <c r="M98" s="1"/>
  <c r="AH97"/>
  <c r="AE97"/>
  <c r="AB97"/>
  <c r="Y97"/>
  <c r="T97"/>
  <c r="V97" s="1"/>
  <c r="S97"/>
  <c r="AF96"/>
  <c r="AF121" s="1"/>
  <c r="AC132" s="1"/>
  <c r="T96"/>
  <c r="T121" s="1"/>
  <c r="AC128" s="1"/>
  <c r="D92"/>
  <c r="E91"/>
  <c r="C91"/>
  <c r="C92" s="1"/>
  <c r="A91"/>
  <c r="B92" s="1"/>
  <c r="AF90"/>
  <c r="AG89"/>
  <c r="AF89"/>
  <c r="AC89"/>
  <c r="Z89"/>
  <c r="W89"/>
  <c r="U89"/>
  <c r="T89"/>
  <c r="Q89"/>
  <c r="AG88"/>
  <c r="AD88"/>
  <c r="AA88"/>
  <c r="X88"/>
  <c r="U88"/>
  <c r="R88"/>
  <c r="O88"/>
  <c r="M88"/>
  <c r="AG87"/>
  <c r="AD87"/>
  <c r="AA87"/>
  <c r="X87"/>
  <c r="U87"/>
  <c r="R87"/>
  <c r="O87"/>
  <c r="M87"/>
  <c r="AG86"/>
  <c r="AD86"/>
  <c r="AA86"/>
  <c r="X86"/>
  <c r="U86"/>
  <c r="R86"/>
  <c r="O86"/>
  <c r="M86"/>
  <c r="AG85"/>
  <c r="AD85"/>
  <c r="AA85"/>
  <c r="X85"/>
  <c r="U85"/>
  <c r="R85"/>
  <c r="O85"/>
  <c r="M85"/>
  <c r="AG84"/>
  <c r="AD84"/>
  <c r="AA84"/>
  <c r="X84"/>
  <c r="U84"/>
  <c r="R84"/>
  <c r="O84"/>
  <c r="M84"/>
  <c r="AG83"/>
  <c r="AD83"/>
  <c r="AA83"/>
  <c r="X83"/>
  <c r="U83"/>
  <c r="R83"/>
  <c r="O83"/>
  <c r="M83"/>
  <c r="AG82"/>
  <c r="AD82"/>
  <c r="AA82"/>
  <c r="X82"/>
  <c r="U82"/>
  <c r="R82"/>
  <c r="O82"/>
  <c r="M82"/>
  <c r="AG81"/>
  <c r="AD81"/>
  <c r="AA81"/>
  <c r="X81"/>
  <c r="U81"/>
  <c r="R81"/>
  <c r="O81"/>
  <c r="M81"/>
  <c r="AG80"/>
  <c r="AD80"/>
  <c r="AA80"/>
  <c r="X80"/>
  <c r="U80"/>
  <c r="R80"/>
  <c r="O80"/>
  <c r="M80"/>
  <c r="AG79"/>
  <c r="AD79"/>
  <c r="AA79"/>
  <c r="X79"/>
  <c r="U79"/>
  <c r="R79"/>
  <c r="O79"/>
  <c r="M79"/>
  <c r="AG78"/>
  <c r="AD78"/>
  <c r="AA78"/>
  <c r="X78"/>
  <c r="U78"/>
  <c r="R78"/>
  <c r="O78"/>
  <c r="M78"/>
  <c r="AG77"/>
  <c r="AD77"/>
  <c r="AA77"/>
  <c r="X77"/>
  <c r="U77"/>
  <c r="R77"/>
  <c r="O77"/>
  <c r="M77"/>
  <c r="AG76"/>
  <c r="AD76"/>
  <c r="AA76"/>
  <c r="X76"/>
  <c r="U76"/>
  <c r="R76"/>
  <c r="O76"/>
  <c r="M76"/>
  <c r="AG75"/>
  <c r="AD75"/>
  <c r="AA75"/>
  <c r="X75"/>
  <c r="U75"/>
  <c r="R75"/>
  <c r="O75"/>
  <c r="M75"/>
  <c r="AG74"/>
  <c r="AD74"/>
  <c r="AA74"/>
  <c r="X74"/>
  <c r="U74"/>
  <c r="R74"/>
  <c r="O74"/>
  <c r="M74"/>
  <c r="AG73"/>
  <c r="AD73"/>
  <c r="AA73"/>
  <c r="X73"/>
  <c r="U73"/>
  <c r="R73"/>
  <c r="O73"/>
  <c r="M73"/>
  <c r="AG72"/>
  <c r="AD72"/>
  <c r="AA72"/>
  <c r="X72"/>
  <c r="U72"/>
  <c r="R72"/>
  <c r="O72"/>
  <c r="M72"/>
  <c r="AG71"/>
  <c r="AD71"/>
  <c r="AA71"/>
  <c r="X71"/>
  <c r="U71"/>
  <c r="R71"/>
  <c r="O71"/>
  <c r="M71"/>
  <c r="AG70"/>
  <c r="AD70"/>
  <c r="AA70"/>
  <c r="X70"/>
  <c r="U70"/>
  <c r="R70"/>
  <c r="O70"/>
  <c r="M70"/>
  <c r="AG69"/>
  <c r="AD69"/>
  <c r="AA69"/>
  <c r="X69"/>
  <c r="U69"/>
  <c r="R69"/>
  <c r="O69"/>
  <c r="M69"/>
  <c r="AG68"/>
  <c r="AD68"/>
  <c r="AA68"/>
  <c r="X68"/>
  <c r="U68"/>
  <c r="R68"/>
  <c r="O68"/>
  <c r="M68"/>
  <c r="AG67"/>
  <c r="AD67"/>
  <c r="AA67"/>
  <c r="X67"/>
  <c r="U67"/>
  <c r="R67"/>
  <c r="O67"/>
  <c r="M67"/>
  <c r="AG66"/>
  <c r="AD66"/>
  <c r="AA66"/>
  <c r="X66"/>
  <c r="U66"/>
  <c r="R66"/>
  <c r="O66"/>
  <c r="M66"/>
  <c r="AG65"/>
  <c r="AD65"/>
  <c r="AA65"/>
  <c r="X65"/>
  <c r="U65"/>
  <c r="R65"/>
  <c r="O65"/>
  <c r="M65"/>
  <c r="AG64"/>
  <c r="AD64"/>
  <c r="AA64"/>
  <c r="X64"/>
  <c r="U64"/>
  <c r="R64"/>
  <c r="O64"/>
  <c r="M64"/>
  <c r="AG63"/>
  <c r="AD63"/>
  <c r="AA63"/>
  <c r="X63"/>
  <c r="U63"/>
  <c r="R63"/>
  <c r="O63"/>
  <c r="M63"/>
  <c r="AG62"/>
  <c r="AD62"/>
  <c r="AA62"/>
  <c r="X62"/>
  <c r="U62"/>
  <c r="R62"/>
  <c r="O62"/>
  <c r="M62"/>
  <c r="AG61"/>
  <c r="AD61"/>
  <c r="AA61"/>
  <c r="X61"/>
  <c r="U61"/>
  <c r="R61"/>
  <c r="O61"/>
  <c r="M61"/>
  <c r="AG60"/>
  <c r="AD60"/>
  <c r="AA60"/>
  <c r="X60"/>
  <c r="U60"/>
  <c r="R60"/>
  <c r="O60"/>
  <c r="M60"/>
  <c r="AG59"/>
  <c r="AD59"/>
  <c r="AA59"/>
  <c r="X59"/>
  <c r="U59"/>
  <c r="R59"/>
  <c r="O59"/>
  <c r="M59"/>
  <c r="AG58"/>
  <c r="AD58"/>
  <c r="AA58"/>
  <c r="X58"/>
  <c r="U58"/>
  <c r="R58"/>
  <c r="O58"/>
  <c r="M58"/>
  <c r="AG57"/>
  <c r="AD57"/>
  <c r="AA57"/>
  <c r="X57"/>
  <c r="U57"/>
  <c r="R57"/>
  <c r="O57"/>
  <c r="M57"/>
  <c r="AG56"/>
  <c r="AD56"/>
  <c r="AA56"/>
  <c r="X56"/>
  <c r="U56"/>
  <c r="R56"/>
  <c r="O56"/>
  <c r="M56"/>
  <c r="AG55"/>
  <c r="AD55"/>
  <c r="AA55"/>
  <c r="X55"/>
  <c r="U55"/>
  <c r="R55"/>
  <c r="O55"/>
  <c r="M55"/>
  <c r="AG54"/>
  <c r="AD54"/>
  <c r="AA54"/>
  <c r="X54"/>
  <c r="U54"/>
  <c r="R54"/>
  <c r="O54"/>
  <c r="M54"/>
  <c r="AG53"/>
  <c r="AD53"/>
  <c r="AA53"/>
  <c r="X53"/>
  <c r="U53"/>
  <c r="R53"/>
  <c r="O53"/>
  <c r="M53"/>
  <c r="AG52"/>
  <c r="AD52"/>
  <c r="AA52"/>
  <c r="X52"/>
  <c r="U52"/>
  <c r="R52"/>
  <c r="O52"/>
  <c r="M52"/>
  <c r="AG51"/>
  <c r="AD51"/>
  <c r="AA51"/>
  <c r="X51"/>
  <c r="U51"/>
  <c r="R51"/>
  <c r="O51"/>
  <c r="M51"/>
  <c r="AG50"/>
  <c r="AD50"/>
  <c r="AA50"/>
  <c r="X50"/>
  <c r="U50"/>
  <c r="R50"/>
  <c r="O50"/>
  <c r="M50"/>
  <c r="AG49"/>
  <c r="AD49"/>
  <c r="AA49"/>
  <c r="X49"/>
  <c r="U49"/>
  <c r="R49"/>
  <c r="O49"/>
  <c r="M49"/>
  <c r="AG48"/>
  <c r="AD48"/>
  <c r="AA48"/>
  <c r="X48"/>
  <c r="U48"/>
  <c r="R48"/>
  <c r="O48"/>
  <c r="M48"/>
  <c r="AG47"/>
  <c r="AD47"/>
  <c r="AA47"/>
  <c r="X47"/>
  <c r="U47"/>
  <c r="R47"/>
  <c r="O47"/>
  <c r="M47"/>
  <c r="AG46"/>
  <c r="AD46"/>
  <c r="AA46"/>
  <c r="X46"/>
  <c r="U46"/>
  <c r="R46"/>
  <c r="O46"/>
  <c r="M46"/>
  <c r="AG45"/>
  <c r="AD45"/>
  <c r="AA45"/>
  <c r="X45"/>
  <c r="U45"/>
  <c r="R45"/>
  <c r="O45"/>
  <c r="M45"/>
  <c r="AG44"/>
  <c r="AD44"/>
  <c r="AD89" s="1"/>
  <c r="AA44"/>
  <c r="AA89" s="1"/>
  <c r="X44"/>
  <c r="X89" s="1"/>
  <c r="U44"/>
  <c r="R44"/>
  <c r="R89" s="1"/>
  <c r="O44"/>
  <c r="O89" s="1"/>
  <c r="M44"/>
  <c r="M89" s="1"/>
  <c r="AF43"/>
  <c r="AC43"/>
  <c r="AC90" s="1"/>
  <c r="Z43"/>
  <c r="Z90" s="1"/>
  <c r="W43"/>
  <c r="W90" s="1"/>
  <c r="T43"/>
  <c r="T90" s="1"/>
  <c r="Q43"/>
  <c r="Q90" s="1"/>
  <c r="AG42"/>
  <c r="AA42"/>
  <c r="X42"/>
  <c r="U42"/>
  <c r="R42"/>
  <c r="AG41"/>
  <c r="AD41"/>
  <c r="X41"/>
  <c r="U41"/>
  <c r="R41"/>
  <c r="AG40"/>
  <c r="AD40"/>
  <c r="AA40"/>
  <c r="U40"/>
  <c r="R40"/>
  <c r="AG39"/>
  <c r="AD39"/>
  <c r="AA39"/>
  <c r="X39"/>
  <c r="R39"/>
  <c r="AG38"/>
  <c r="AD38"/>
  <c r="AA38"/>
  <c r="X38"/>
  <c r="U38"/>
  <c r="R38"/>
  <c r="O38"/>
  <c r="M38"/>
  <c r="AG37"/>
  <c r="AD37"/>
  <c r="AA37"/>
  <c r="X37"/>
  <c r="U37"/>
  <c r="R37"/>
  <c r="O37"/>
  <c r="M37"/>
  <c r="AG36"/>
  <c r="AD36"/>
  <c r="AA36"/>
  <c r="X36"/>
  <c r="U36"/>
  <c r="R36"/>
  <c r="O36"/>
  <c r="M36"/>
  <c r="AG35"/>
  <c r="AD35"/>
  <c r="AA35"/>
  <c r="X35"/>
  <c r="U35"/>
  <c r="R35"/>
  <c r="O35"/>
  <c r="M35"/>
  <c r="AG34"/>
  <c r="AD34"/>
  <c r="AA34"/>
  <c r="X34"/>
  <c r="U34"/>
  <c r="O34" s="1"/>
  <c r="R34"/>
  <c r="AG33"/>
  <c r="AD33"/>
  <c r="X33"/>
  <c r="O33"/>
  <c r="AG32"/>
  <c r="AD32"/>
  <c r="AG31"/>
  <c r="AD31"/>
  <c r="AG30"/>
  <c r="AD30"/>
  <c r="AG29"/>
  <c r="AD29"/>
  <c r="AG28"/>
  <c r="AD28"/>
  <c r="AG27"/>
  <c r="AD27"/>
  <c r="AG26"/>
  <c r="AD26"/>
  <c r="R26"/>
  <c r="AG25"/>
  <c r="AD25"/>
  <c r="AD43" s="1"/>
  <c r="AA25"/>
  <c r="R25"/>
  <c r="AG24"/>
  <c r="AG43" s="1"/>
  <c r="AG90" s="1"/>
  <c r="AD24"/>
  <c r="AA24"/>
  <c r="X24"/>
  <c r="AF22"/>
  <c r="U132" s="1"/>
  <c r="AG15"/>
  <c r="AF15"/>
  <c r="AE15"/>
  <c r="AH15" s="1"/>
  <c r="AD15"/>
  <c r="AC15"/>
  <c r="AB15"/>
  <c r="AG14"/>
  <c r="AF14"/>
  <c r="AC96" s="1"/>
  <c r="AE14"/>
  <c r="AD14"/>
  <c r="AC14"/>
  <c r="AB14"/>
  <c r="AC22" s="1"/>
  <c r="AG13"/>
  <c r="AF13"/>
  <c r="Z96" s="1"/>
  <c r="AE13"/>
  <c r="AD13"/>
  <c r="AC13"/>
  <c r="AB13"/>
  <c r="Z22" s="1"/>
  <c r="AG12"/>
  <c r="AF12"/>
  <c r="W96" s="1"/>
  <c r="AE12"/>
  <c r="AD12"/>
  <c r="AC12"/>
  <c r="AB12"/>
  <c r="AH12" s="1"/>
  <c r="AG11"/>
  <c r="AF11"/>
  <c r="AE11"/>
  <c r="AD11"/>
  <c r="AC11"/>
  <c r="AB11"/>
  <c r="AH11" s="1"/>
  <c r="AG10"/>
  <c r="AG16" s="1"/>
  <c r="AF10"/>
  <c r="Q96" s="1"/>
  <c r="AE10"/>
  <c r="AE16" s="1"/>
  <c r="AD10"/>
  <c r="AD16" s="1"/>
  <c r="AC10"/>
  <c r="AC16" s="1"/>
  <c r="AB10"/>
  <c r="Q22" s="1"/>
  <c r="M27" s="1"/>
  <c r="AA43" l="1"/>
  <c r="AF16"/>
  <c r="AH10"/>
  <c r="R29"/>
  <c r="M29"/>
  <c r="M28"/>
  <c r="G129"/>
  <c r="O29"/>
  <c r="Q121"/>
  <c r="AC127" s="1"/>
  <c r="S96"/>
  <c r="K96"/>
  <c r="AD90"/>
  <c r="Y130"/>
  <c r="U130"/>
  <c r="AG130"/>
  <c r="Q130"/>
  <c r="AA90"/>
  <c r="AE96"/>
  <c r="AC121"/>
  <c r="AC131" s="1"/>
  <c r="AB96"/>
  <c r="Z121"/>
  <c r="AC130" s="1"/>
  <c r="Q127"/>
  <c r="R28"/>
  <c r="Y127"/>
  <c r="U127"/>
  <c r="Y96"/>
  <c r="W121"/>
  <c r="AC129" s="1"/>
  <c r="Y131"/>
  <c r="Q131"/>
  <c r="U131"/>
  <c r="I131"/>
  <c r="AG131" s="1"/>
  <c r="G127"/>
  <c r="O24"/>
  <c r="E92"/>
  <c r="G131" s="1"/>
  <c r="V96"/>
  <c r="AH96"/>
  <c r="V100"/>
  <c r="I132"/>
  <c r="O26"/>
  <c r="F92"/>
  <c r="G132" s="1"/>
  <c r="K97"/>
  <c r="M97" s="1"/>
  <c r="G130"/>
  <c r="Q132"/>
  <c r="AH14"/>
  <c r="AB16"/>
  <c r="T22"/>
  <c r="G128"/>
  <c r="Y132"/>
  <c r="AH13"/>
  <c r="W22"/>
  <c r="A92"/>
  <c r="M99"/>
  <c r="N101" i="10"/>
  <c r="G136"/>
  <c r="G136" i="9"/>
  <c r="G136" i="8"/>
  <c r="G136" i="5"/>
  <c r="S134" i="8"/>
  <c r="I134"/>
  <c r="N134" s="1"/>
  <c r="D134"/>
  <c r="X134" s="1"/>
  <c r="AC134" i="5"/>
  <c r="S134"/>
  <c r="X134" s="1"/>
  <c r="D134"/>
  <c r="S134" i="9"/>
  <c r="X134" s="1"/>
  <c r="I134"/>
  <c r="N134" s="1"/>
  <c r="D134"/>
  <c r="AC134" s="1"/>
  <c r="AC134" i="10"/>
  <c r="X134"/>
  <c r="S134"/>
  <c r="N134"/>
  <c r="I134"/>
  <c r="D134"/>
  <c r="I128"/>
  <c r="I128" i="9"/>
  <c r="I128" i="8"/>
  <c r="I128" i="5"/>
  <c r="AH16" i="11" l="1"/>
  <c r="G133"/>
  <c r="O28"/>
  <c r="AG132"/>
  <c r="R43"/>
  <c r="R90" s="1"/>
  <c r="N96"/>
  <c r="N121" s="1"/>
  <c r="K121"/>
  <c r="M121" s="1"/>
  <c r="M96"/>
  <c r="AG127"/>
  <c r="I133"/>
  <c r="U128"/>
  <c r="U133" s="1"/>
  <c r="Q128"/>
  <c r="AG128" s="1"/>
  <c r="Y128"/>
  <c r="Y133" s="1"/>
  <c r="O32"/>
  <c r="Y129"/>
  <c r="U129"/>
  <c r="Q129"/>
  <c r="Q133" s="1"/>
  <c r="AG129"/>
  <c r="X43"/>
  <c r="X90" s="1"/>
  <c r="AC133"/>
  <c r="AC134" i="8"/>
  <c r="N101" i="9"/>
  <c r="G127" i="10"/>
  <c r="M133"/>
  <c r="AH120"/>
  <c r="AE120"/>
  <c r="AB120"/>
  <c r="Y120"/>
  <c r="V120"/>
  <c r="S120"/>
  <c r="N120"/>
  <c r="K120"/>
  <c r="M120" s="1"/>
  <c r="AH119"/>
  <c r="AE119"/>
  <c r="AB119"/>
  <c r="Y119"/>
  <c r="V119"/>
  <c r="S119"/>
  <c r="N119"/>
  <c r="K119"/>
  <c r="M119" s="1"/>
  <c r="AH118"/>
  <c r="AE118"/>
  <c r="AB118"/>
  <c r="Y118"/>
  <c r="V118"/>
  <c r="S118"/>
  <c r="N118"/>
  <c r="M118"/>
  <c r="K118"/>
  <c r="AH117"/>
  <c r="AE117"/>
  <c r="AB117"/>
  <c r="Y117"/>
  <c r="V117"/>
  <c r="S117"/>
  <c r="N117"/>
  <c r="K117"/>
  <c r="M117" s="1"/>
  <c r="AH116"/>
  <c r="AE116"/>
  <c r="AB116"/>
  <c r="Y116"/>
  <c r="V116"/>
  <c r="S116"/>
  <c r="N116"/>
  <c r="K116"/>
  <c r="M116" s="1"/>
  <c r="AH115"/>
  <c r="AE115"/>
  <c r="AB115"/>
  <c r="Y115"/>
  <c r="V115"/>
  <c r="S115"/>
  <c r="N115"/>
  <c r="M115"/>
  <c r="K115"/>
  <c r="AE114"/>
  <c r="AB114"/>
  <c r="Y114"/>
  <c r="V114"/>
  <c r="S114"/>
  <c r="N114"/>
  <c r="M114"/>
  <c r="K114"/>
  <c r="AE113"/>
  <c r="AB113"/>
  <c r="Y113"/>
  <c r="V113"/>
  <c r="S113"/>
  <c r="N113"/>
  <c r="M113"/>
  <c r="K113"/>
  <c r="AE112"/>
  <c r="AB112"/>
  <c r="Y112"/>
  <c r="V112"/>
  <c r="S112"/>
  <c r="N112"/>
  <c r="M112"/>
  <c r="K112"/>
  <c r="AE111"/>
  <c r="AB111"/>
  <c r="Y111"/>
  <c r="V111"/>
  <c r="S111"/>
  <c r="N111"/>
  <c r="M111"/>
  <c r="K111"/>
  <c r="AE110"/>
  <c r="AB110"/>
  <c r="Y110"/>
  <c r="V110"/>
  <c r="S110"/>
  <c r="N110"/>
  <c r="M110"/>
  <c r="K110"/>
  <c r="AE109"/>
  <c r="AB109"/>
  <c r="Y109"/>
  <c r="V109"/>
  <c r="S109"/>
  <c r="N109"/>
  <c r="M109"/>
  <c r="K109"/>
  <c r="AH108"/>
  <c r="AE108"/>
  <c r="AB108"/>
  <c r="Y108"/>
  <c r="V108"/>
  <c r="S108"/>
  <c r="N108"/>
  <c r="M108"/>
  <c r="K108"/>
  <c r="AH107"/>
  <c r="AE107"/>
  <c r="AB107"/>
  <c r="Y107"/>
  <c r="V107"/>
  <c r="S107"/>
  <c r="N107"/>
  <c r="K107"/>
  <c r="M107" s="1"/>
  <c r="AH106"/>
  <c r="AE106"/>
  <c r="AB106"/>
  <c r="Y106"/>
  <c r="V106"/>
  <c r="S106"/>
  <c r="N106"/>
  <c r="K106"/>
  <c r="M106" s="1"/>
  <c r="AH105"/>
  <c r="AE105"/>
  <c r="AB105"/>
  <c r="Y105"/>
  <c r="V105"/>
  <c r="S105"/>
  <c r="N105"/>
  <c r="K105"/>
  <c r="M105" s="1"/>
  <c r="AH104"/>
  <c r="AE104"/>
  <c r="AB104"/>
  <c r="Y104"/>
  <c r="V104"/>
  <c r="S104"/>
  <c r="N104"/>
  <c r="M104"/>
  <c r="K104"/>
  <c r="AH103"/>
  <c r="AE103"/>
  <c r="AB103"/>
  <c r="Y103"/>
  <c r="V103"/>
  <c r="S103"/>
  <c r="N103"/>
  <c r="M103"/>
  <c r="K103"/>
  <c r="AH102"/>
  <c r="AE102"/>
  <c r="AB102"/>
  <c r="Y102"/>
  <c r="V102"/>
  <c r="S102"/>
  <c r="N102"/>
  <c r="K102"/>
  <c r="M102" s="1"/>
  <c r="AH101"/>
  <c r="AE101"/>
  <c r="AB101"/>
  <c r="Y101"/>
  <c r="V101"/>
  <c r="S101"/>
  <c r="K101"/>
  <c r="M101" s="1"/>
  <c r="AH100"/>
  <c r="AE100"/>
  <c r="AB100"/>
  <c r="Y100"/>
  <c r="V100"/>
  <c r="S100"/>
  <c r="K100"/>
  <c r="M100" s="1"/>
  <c r="AH99"/>
  <c r="AE99"/>
  <c r="AB99"/>
  <c r="Y99"/>
  <c r="V99"/>
  <c r="S99"/>
  <c r="K99"/>
  <c r="M99" s="1"/>
  <c r="AH98"/>
  <c r="AE98"/>
  <c r="AB98"/>
  <c r="W98"/>
  <c r="K98" s="1"/>
  <c r="M98" s="1"/>
  <c r="V98"/>
  <c r="S98"/>
  <c r="AH97"/>
  <c r="AE97"/>
  <c r="AB97"/>
  <c r="Y97"/>
  <c r="V97"/>
  <c r="T97"/>
  <c r="S97"/>
  <c r="K97"/>
  <c r="M97" s="1"/>
  <c r="C92"/>
  <c r="B92"/>
  <c r="E91"/>
  <c r="C91"/>
  <c r="A91"/>
  <c r="A92" s="1"/>
  <c r="AF89"/>
  <c r="AC89"/>
  <c r="AA89"/>
  <c r="Z89"/>
  <c r="W89"/>
  <c r="T89"/>
  <c r="Q89"/>
  <c r="AG88"/>
  <c r="AD88"/>
  <c r="AA88"/>
  <c r="X88"/>
  <c r="U88"/>
  <c r="R88"/>
  <c r="O88"/>
  <c r="M88"/>
  <c r="AG87"/>
  <c r="AD87"/>
  <c r="AA87"/>
  <c r="X87"/>
  <c r="U87"/>
  <c r="R87"/>
  <c r="O87"/>
  <c r="M87"/>
  <c r="AG86"/>
  <c r="AD86"/>
  <c r="AA86"/>
  <c r="X86"/>
  <c r="U86"/>
  <c r="R86"/>
  <c r="O86"/>
  <c r="M86"/>
  <c r="AG85"/>
  <c r="AD85"/>
  <c r="AA85"/>
  <c r="X85"/>
  <c r="U85"/>
  <c r="R85"/>
  <c r="O85"/>
  <c r="M85"/>
  <c r="AG84"/>
  <c r="AD84"/>
  <c r="AA84"/>
  <c r="X84"/>
  <c r="U84"/>
  <c r="R84"/>
  <c r="O84"/>
  <c r="M84"/>
  <c r="AG83"/>
  <c r="AD83"/>
  <c r="AA83"/>
  <c r="X83"/>
  <c r="U83"/>
  <c r="R83"/>
  <c r="O83"/>
  <c r="M83"/>
  <c r="AG82"/>
  <c r="AD82"/>
  <c r="AA82"/>
  <c r="X82"/>
  <c r="U82"/>
  <c r="R82"/>
  <c r="O82"/>
  <c r="M82"/>
  <c r="AG81"/>
  <c r="AD81"/>
  <c r="AA81"/>
  <c r="X81"/>
  <c r="U81"/>
  <c r="R81"/>
  <c r="O81"/>
  <c r="M81"/>
  <c r="AG80"/>
  <c r="AD80"/>
  <c r="AA80"/>
  <c r="X80"/>
  <c r="U80"/>
  <c r="R80"/>
  <c r="O80"/>
  <c r="M80"/>
  <c r="AG79"/>
  <c r="AD79"/>
  <c r="AA79"/>
  <c r="X79"/>
  <c r="U79"/>
  <c r="R79"/>
  <c r="O79"/>
  <c r="M79"/>
  <c r="AG78"/>
  <c r="AD78"/>
  <c r="AA78"/>
  <c r="X78"/>
  <c r="U78"/>
  <c r="R78"/>
  <c r="O78"/>
  <c r="M78"/>
  <c r="AG77"/>
  <c r="AD77"/>
  <c r="AA77"/>
  <c r="X77"/>
  <c r="U77"/>
  <c r="R77"/>
  <c r="O77"/>
  <c r="M77"/>
  <c r="AG76"/>
  <c r="AD76"/>
  <c r="AA76"/>
  <c r="X76"/>
  <c r="U76"/>
  <c r="R76"/>
  <c r="O76"/>
  <c r="M76"/>
  <c r="AG75"/>
  <c r="AD75"/>
  <c r="AA75"/>
  <c r="X75"/>
  <c r="U75"/>
  <c r="R75"/>
  <c r="O75"/>
  <c r="M75"/>
  <c r="AG74"/>
  <c r="AD74"/>
  <c r="AA74"/>
  <c r="X74"/>
  <c r="U74"/>
  <c r="R74"/>
  <c r="O74"/>
  <c r="M74"/>
  <c r="AG73"/>
  <c r="AD73"/>
  <c r="AA73"/>
  <c r="X73"/>
  <c r="U73"/>
  <c r="R73"/>
  <c r="O73"/>
  <c r="M73"/>
  <c r="AG72"/>
  <c r="AD72"/>
  <c r="AA72"/>
  <c r="X72"/>
  <c r="U72"/>
  <c r="R72"/>
  <c r="O72"/>
  <c r="M72"/>
  <c r="AG71"/>
  <c r="AD71"/>
  <c r="AA71"/>
  <c r="X71"/>
  <c r="U71"/>
  <c r="R71"/>
  <c r="O71"/>
  <c r="M71"/>
  <c r="AG70"/>
  <c r="AD70"/>
  <c r="AA70"/>
  <c r="X70"/>
  <c r="U70"/>
  <c r="R70"/>
  <c r="O70"/>
  <c r="M70"/>
  <c r="AG69"/>
  <c r="AD69"/>
  <c r="AA69"/>
  <c r="X69"/>
  <c r="U69"/>
  <c r="R69"/>
  <c r="O69"/>
  <c r="M69"/>
  <c r="AG68"/>
  <c r="AD68"/>
  <c r="AA68"/>
  <c r="X68"/>
  <c r="U68"/>
  <c r="R68"/>
  <c r="O68"/>
  <c r="M68"/>
  <c r="AG67"/>
  <c r="AD67"/>
  <c r="AA67"/>
  <c r="X67"/>
  <c r="U67"/>
  <c r="R67"/>
  <c r="O67"/>
  <c r="M67"/>
  <c r="AG66"/>
  <c r="AD66"/>
  <c r="AA66"/>
  <c r="X66"/>
  <c r="U66"/>
  <c r="R66"/>
  <c r="O66"/>
  <c r="M66"/>
  <c r="AG65"/>
  <c r="AD65"/>
  <c r="AA65"/>
  <c r="X65"/>
  <c r="U65"/>
  <c r="R65"/>
  <c r="O65"/>
  <c r="M65"/>
  <c r="AG64"/>
  <c r="AD64"/>
  <c r="AA64"/>
  <c r="X64"/>
  <c r="U64"/>
  <c r="R64"/>
  <c r="O64"/>
  <c r="M64"/>
  <c r="AG63"/>
  <c r="AD63"/>
  <c r="AA63"/>
  <c r="X63"/>
  <c r="U63"/>
  <c r="R63"/>
  <c r="O63"/>
  <c r="M63"/>
  <c r="AG62"/>
  <c r="AD62"/>
  <c r="AA62"/>
  <c r="X62"/>
  <c r="U62"/>
  <c r="R62"/>
  <c r="O62"/>
  <c r="M62"/>
  <c r="AG61"/>
  <c r="AD61"/>
  <c r="AA61"/>
  <c r="X61"/>
  <c r="U61"/>
  <c r="R61"/>
  <c r="O61"/>
  <c r="M61"/>
  <c r="AG60"/>
  <c r="AD60"/>
  <c r="AA60"/>
  <c r="X60"/>
  <c r="U60"/>
  <c r="R60"/>
  <c r="O60"/>
  <c r="M60"/>
  <c r="AG59"/>
  <c r="AD59"/>
  <c r="AA59"/>
  <c r="X59"/>
  <c r="U59"/>
  <c r="R59"/>
  <c r="O59"/>
  <c r="M59"/>
  <c r="AG58"/>
  <c r="AD58"/>
  <c r="AA58"/>
  <c r="X58"/>
  <c r="U58"/>
  <c r="R58"/>
  <c r="O58"/>
  <c r="M58"/>
  <c r="AG57"/>
  <c r="AD57"/>
  <c r="AA57"/>
  <c r="X57"/>
  <c r="U57"/>
  <c r="R57"/>
  <c r="O57"/>
  <c r="M57"/>
  <c r="AG56"/>
  <c r="AD56"/>
  <c r="AA56"/>
  <c r="X56"/>
  <c r="U56"/>
  <c r="R56"/>
  <c r="O56"/>
  <c r="M56"/>
  <c r="AG55"/>
  <c r="AD55"/>
  <c r="AA55"/>
  <c r="X55"/>
  <c r="U55"/>
  <c r="R55"/>
  <c r="O55"/>
  <c r="M55"/>
  <c r="AG54"/>
  <c r="AD54"/>
  <c r="AA54"/>
  <c r="X54"/>
  <c r="U54"/>
  <c r="R54"/>
  <c r="O54"/>
  <c r="M54"/>
  <c r="AG53"/>
  <c r="AD53"/>
  <c r="AA53"/>
  <c r="X53"/>
  <c r="U53"/>
  <c r="R53"/>
  <c r="O53"/>
  <c r="M53"/>
  <c r="AG52"/>
  <c r="AD52"/>
  <c r="AA52"/>
  <c r="X52"/>
  <c r="U52"/>
  <c r="R52"/>
  <c r="O52"/>
  <c r="M52"/>
  <c r="AG51"/>
  <c r="AD51"/>
  <c r="AA51"/>
  <c r="X51"/>
  <c r="U51"/>
  <c r="R51"/>
  <c r="O51"/>
  <c r="M51"/>
  <c r="AG50"/>
  <c r="AD50"/>
  <c r="AA50"/>
  <c r="X50"/>
  <c r="U50"/>
  <c r="R50"/>
  <c r="O50"/>
  <c r="M50"/>
  <c r="AG49"/>
  <c r="AD49"/>
  <c r="AA49"/>
  <c r="X49"/>
  <c r="U49"/>
  <c r="R49"/>
  <c r="O49"/>
  <c r="M49"/>
  <c r="AG48"/>
  <c r="AD48"/>
  <c r="AA48"/>
  <c r="X48"/>
  <c r="U48"/>
  <c r="R48"/>
  <c r="O48"/>
  <c r="M48"/>
  <c r="AG47"/>
  <c r="AD47"/>
  <c r="AA47"/>
  <c r="X47"/>
  <c r="U47"/>
  <c r="R47"/>
  <c r="O47"/>
  <c r="M47"/>
  <c r="AG46"/>
  <c r="AD46"/>
  <c r="AA46"/>
  <c r="X46"/>
  <c r="U46"/>
  <c r="R46"/>
  <c r="O46"/>
  <c r="M46"/>
  <c r="AG45"/>
  <c r="AD45"/>
  <c r="AA45"/>
  <c r="X45"/>
  <c r="U45"/>
  <c r="R45"/>
  <c r="O45"/>
  <c r="M45"/>
  <c r="AG44"/>
  <c r="AG89" s="1"/>
  <c r="AD44"/>
  <c r="AD89" s="1"/>
  <c r="AA44"/>
  <c r="X44"/>
  <c r="X89" s="1"/>
  <c r="U44"/>
  <c r="U89" s="1"/>
  <c r="R44"/>
  <c r="R89" s="1"/>
  <c r="O44"/>
  <c r="O89" s="1"/>
  <c r="M44"/>
  <c r="M89" s="1"/>
  <c r="AF43"/>
  <c r="AF90" s="1"/>
  <c r="AC43"/>
  <c r="AC90" s="1"/>
  <c r="Z43"/>
  <c r="Z90" s="1"/>
  <c r="W43"/>
  <c r="W90" s="1"/>
  <c r="T43"/>
  <c r="T90" s="1"/>
  <c r="Q43"/>
  <c r="Q90" s="1"/>
  <c r="AG42"/>
  <c r="AA42"/>
  <c r="X42"/>
  <c r="U42"/>
  <c r="R42"/>
  <c r="AG41"/>
  <c r="AD41"/>
  <c r="X41"/>
  <c r="U41"/>
  <c r="R41"/>
  <c r="AG40"/>
  <c r="AD40"/>
  <c r="AA40"/>
  <c r="U40"/>
  <c r="R40"/>
  <c r="AG39"/>
  <c r="AD39"/>
  <c r="AA39"/>
  <c r="X39"/>
  <c r="R39"/>
  <c r="AG38"/>
  <c r="AD38"/>
  <c r="AA38"/>
  <c r="X38"/>
  <c r="U38"/>
  <c r="R38"/>
  <c r="O38"/>
  <c r="M38"/>
  <c r="AG37"/>
  <c r="AD37"/>
  <c r="AA37"/>
  <c r="X37"/>
  <c r="U37"/>
  <c r="R37"/>
  <c r="O37"/>
  <c r="M37"/>
  <c r="AG36"/>
  <c r="AD36"/>
  <c r="AA36"/>
  <c r="X36"/>
  <c r="U36"/>
  <c r="R36"/>
  <c r="O36"/>
  <c r="M36"/>
  <c r="AG35"/>
  <c r="AD35"/>
  <c r="AA35"/>
  <c r="X35"/>
  <c r="U35"/>
  <c r="R35"/>
  <c r="O35"/>
  <c r="M35"/>
  <c r="AG34"/>
  <c r="AD34"/>
  <c r="AA34"/>
  <c r="X34"/>
  <c r="U34"/>
  <c r="O34" s="1"/>
  <c r="R34"/>
  <c r="AG33"/>
  <c r="AD33"/>
  <c r="AA33"/>
  <c r="X33"/>
  <c r="U33"/>
  <c r="R33"/>
  <c r="O33" s="1"/>
  <c r="AG32"/>
  <c r="AD32"/>
  <c r="AA32"/>
  <c r="X32"/>
  <c r="R32"/>
  <c r="AG31"/>
  <c r="AD31"/>
  <c r="AA31"/>
  <c r="AG30"/>
  <c r="AD30"/>
  <c r="AA30"/>
  <c r="AG29"/>
  <c r="AD29"/>
  <c r="AA29"/>
  <c r="X29"/>
  <c r="U29"/>
  <c r="O29" s="1"/>
  <c r="AG28"/>
  <c r="AD28"/>
  <c r="AA28"/>
  <c r="X28"/>
  <c r="AG27"/>
  <c r="AD27"/>
  <c r="AA27"/>
  <c r="O27" s="1"/>
  <c r="AG26"/>
  <c r="AD26"/>
  <c r="R26"/>
  <c r="O26"/>
  <c r="AG25"/>
  <c r="AD25"/>
  <c r="AA25"/>
  <c r="R25"/>
  <c r="AG24"/>
  <c r="AG43" s="1"/>
  <c r="AG90" s="1"/>
  <c r="AD24"/>
  <c r="AD43" s="1"/>
  <c r="AD90" s="1"/>
  <c r="AA24"/>
  <c r="AA43" s="1"/>
  <c r="AA90" s="1"/>
  <c r="X24"/>
  <c r="O24" s="1"/>
  <c r="AC22"/>
  <c r="Y131" s="1"/>
  <c r="AE16"/>
  <c r="AG15"/>
  <c r="AF15"/>
  <c r="AF96" s="1"/>
  <c r="AE15"/>
  <c r="AD15"/>
  <c r="AC15"/>
  <c r="AB15"/>
  <c r="AH15" s="1"/>
  <c r="AG14"/>
  <c r="AF14"/>
  <c r="AC96" s="1"/>
  <c r="AE14"/>
  <c r="AD14"/>
  <c r="AC14"/>
  <c r="AB14"/>
  <c r="AH14" s="1"/>
  <c r="AG13"/>
  <c r="AF13"/>
  <c r="Z96" s="1"/>
  <c r="AE13"/>
  <c r="AD13"/>
  <c r="AC13"/>
  <c r="AB13"/>
  <c r="Z22" s="1"/>
  <c r="AG12"/>
  <c r="AF12"/>
  <c r="W96" s="1"/>
  <c r="AE12"/>
  <c r="AD12"/>
  <c r="AC12"/>
  <c r="AB12"/>
  <c r="AH12" s="1"/>
  <c r="AH11"/>
  <c r="AG11"/>
  <c r="AF11"/>
  <c r="T96" s="1"/>
  <c r="AE11"/>
  <c r="AD11"/>
  <c r="AC11"/>
  <c r="AB11"/>
  <c r="T22" s="1"/>
  <c r="AG10"/>
  <c r="AG16" s="1"/>
  <c r="AF10"/>
  <c r="Q96" s="1"/>
  <c r="AE10"/>
  <c r="AD10"/>
  <c r="AD16" s="1"/>
  <c r="AC10"/>
  <c r="AC16" s="1"/>
  <c r="AB10"/>
  <c r="AB16" s="1"/>
  <c r="I127" i="9"/>
  <c r="I129"/>
  <c r="M133"/>
  <c r="AH120"/>
  <c r="AE120"/>
  <c r="AB120"/>
  <c r="Y120"/>
  <c r="V120"/>
  <c r="S120"/>
  <c r="N120"/>
  <c r="K120"/>
  <c r="M120" s="1"/>
  <c r="AH119"/>
  <c r="AE119"/>
  <c r="AB119"/>
  <c r="Y119"/>
  <c r="V119"/>
  <c r="S119"/>
  <c r="N119"/>
  <c r="M119"/>
  <c r="K119"/>
  <c r="AH118"/>
  <c r="AE118"/>
  <c r="AB118"/>
  <c r="Y118"/>
  <c r="V118"/>
  <c r="S118"/>
  <c r="N118"/>
  <c r="K118"/>
  <c r="M118" s="1"/>
  <c r="AH117"/>
  <c r="AE117"/>
  <c r="AB117"/>
  <c r="Y117"/>
  <c r="V117"/>
  <c r="S117"/>
  <c r="N117"/>
  <c r="K117"/>
  <c r="M117" s="1"/>
  <c r="AH116"/>
  <c r="AE116"/>
  <c r="AB116"/>
  <c r="Y116"/>
  <c r="V116"/>
  <c r="S116"/>
  <c r="N116"/>
  <c r="K116"/>
  <c r="M116" s="1"/>
  <c r="AH115"/>
  <c r="AE115"/>
  <c r="AB115"/>
  <c r="Y115"/>
  <c r="V115"/>
  <c r="S115"/>
  <c r="N115"/>
  <c r="M115"/>
  <c r="K115"/>
  <c r="AE114"/>
  <c r="AB114"/>
  <c r="Y114"/>
  <c r="V114"/>
  <c r="S114"/>
  <c r="N114"/>
  <c r="M114"/>
  <c r="K114"/>
  <c r="AE113"/>
  <c r="AB113"/>
  <c r="Y113"/>
  <c r="V113"/>
  <c r="S113"/>
  <c r="N113"/>
  <c r="M113"/>
  <c r="K113"/>
  <c r="AE112"/>
  <c r="AB112"/>
  <c r="Y112"/>
  <c r="V112"/>
  <c r="S112"/>
  <c r="N112"/>
  <c r="M112"/>
  <c r="K112"/>
  <c r="AE111"/>
  <c r="AB111"/>
  <c r="Y111"/>
  <c r="V111"/>
  <c r="S111"/>
  <c r="N111"/>
  <c r="M111"/>
  <c r="K111"/>
  <c r="AE110"/>
  <c r="AB110"/>
  <c r="Y110"/>
  <c r="V110"/>
  <c r="S110"/>
  <c r="N110"/>
  <c r="M110"/>
  <c r="K110"/>
  <c r="AE109"/>
  <c r="AB109"/>
  <c r="Y109"/>
  <c r="V109"/>
  <c r="S109"/>
  <c r="N109"/>
  <c r="M109"/>
  <c r="K109"/>
  <c r="AH108"/>
  <c r="AE108"/>
  <c r="AB108"/>
  <c r="Y108"/>
  <c r="V108"/>
  <c r="S108"/>
  <c r="N108"/>
  <c r="M108"/>
  <c r="K108"/>
  <c r="AH107"/>
  <c r="AE107"/>
  <c r="AB107"/>
  <c r="Y107"/>
  <c r="V107"/>
  <c r="S107"/>
  <c r="N107"/>
  <c r="K107"/>
  <c r="M107" s="1"/>
  <c r="AH106"/>
  <c r="AE106"/>
  <c r="AB106"/>
  <c r="Y106"/>
  <c r="V106"/>
  <c r="S106"/>
  <c r="N106"/>
  <c r="K106"/>
  <c r="M106" s="1"/>
  <c r="AH105"/>
  <c r="AE105"/>
  <c r="AB105"/>
  <c r="Y105"/>
  <c r="V105"/>
  <c r="S105"/>
  <c r="N105"/>
  <c r="M105"/>
  <c r="K105"/>
  <c r="AH104"/>
  <c r="AE104"/>
  <c r="AB104"/>
  <c r="Y104"/>
  <c r="V104"/>
  <c r="S104"/>
  <c r="N104"/>
  <c r="M104"/>
  <c r="K104"/>
  <c r="AH103"/>
  <c r="AE103"/>
  <c r="AB103"/>
  <c r="Y103"/>
  <c r="V103"/>
  <c r="S103"/>
  <c r="N103"/>
  <c r="K103"/>
  <c r="M103" s="1"/>
  <c r="AH102"/>
  <c r="AE102"/>
  <c r="AB102"/>
  <c r="Y102"/>
  <c r="V102"/>
  <c r="S102"/>
  <c r="N102"/>
  <c r="K102"/>
  <c r="M102" s="1"/>
  <c r="AH101"/>
  <c r="AE101"/>
  <c r="AB101"/>
  <c r="Y101"/>
  <c r="V101"/>
  <c r="S101"/>
  <c r="K101"/>
  <c r="M101" s="1"/>
  <c r="AH100"/>
  <c r="AE100"/>
  <c r="AB100"/>
  <c r="Y100"/>
  <c r="K100"/>
  <c r="M100" s="1"/>
  <c r="S100"/>
  <c r="AH99"/>
  <c r="AE99"/>
  <c r="AB99"/>
  <c r="Y99"/>
  <c r="V99"/>
  <c r="S99"/>
  <c r="K99"/>
  <c r="M99" s="1"/>
  <c r="AH98"/>
  <c r="AE98"/>
  <c r="AB98"/>
  <c r="W98"/>
  <c r="K98" s="1"/>
  <c r="M98" s="1"/>
  <c r="V98"/>
  <c r="S98"/>
  <c r="AH97"/>
  <c r="AE97"/>
  <c r="AB97"/>
  <c r="Y97"/>
  <c r="V97"/>
  <c r="T97"/>
  <c r="K97" s="1"/>
  <c r="M97" s="1"/>
  <c r="S97"/>
  <c r="AF96"/>
  <c r="AF121" s="1"/>
  <c r="AC132" s="1"/>
  <c r="D92"/>
  <c r="C92"/>
  <c r="E91"/>
  <c r="C91"/>
  <c r="B92" s="1"/>
  <c r="A91"/>
  <c r="A92" s="1"/>
  <c r="AF90"/>
  <c r="T90"/>
  <c r="AF89"/>
  <c r="AC89"/>
  <c r="AA89"/>
  <c r="Z89"/>
  <c r="W89"/>
  <c r="T89"/>
  <c r="Q89"/>
  <c r="AG88"/>
  <c r="AD88"/>
  <c r="AA88"/>
  <c r="X88"/>
  <c r="U88"/>
  <c r="R88"/>
  <c r="O88"/>
  <c r="M88"/>
  <c r="AG87"/>
  <c r="AD87"/>
  <c r="AA87"/>
  <c r="X87"/>
  <c r="U87"/>
  <c r="R87"/>
  <c r="O87"/>
  <c r="M87"/>
  <c r="AG86"/>
  <c r="AD86"/>
  <c r="AA86"/>
  <c r="X86"/>
  <c r="U86"/>
  <c r="R86"/>
  <c r="O86"/>
  <c r="M86"/>
  <c r="AG85"/>
  <c r="AD85"/>
  <c r="AA85"/>
  <c r="X85"/>
  <c r="U85"/>
  <c r="R85"/>
  <c r="O85"/>
  <c r="M85"/>
  <c r="AG84"/>
  <c r="AD84"/>
  <c r="AA84"/>
  <c r="X84"/>
  <c r="U84"/>
  <c r="R84"/>
  <c r="O84"/>
  <c r="M84"/>
  <c r="AG83"/>
  <c r="AD83"/>
  <c r="AA83"/>
  <c r="X83"/>
  <c r="U83"/>
  <c r="R83"/>
  <c r="O83"/>
  <c r="M83"/>
  <c r="AG82"/>
  <c r="AD82"/>
  <c r="AA82"/>
  <c r="X82"/>
  <c r="U82"/>
  <c r="R82"/>
  <c r="O82"/>
  <c r="M82"/>
  <c r="AG81"/>
  <c r="AD81"/>
  <c r="AA81"/>
  <c r="X81"/>
  <c r="U81"/>
  <c r="R81"/>
  <c r="O81"/>
  <c r="M81"/>
  <c r="AG80"/>
  <c r="AD80"/>
  <c r="AA80"/>
  <c r="X80"/>
  <c r="U80"/>
  <c r="R80"/>
  <c r="O80"/>
  <c r="M80"/>
  <c r="AG79"/>
  <c r="AD79"/>
  <c r="AA79"/>
  <c r="X79"/>
  <c r="U79"/>
  <c r="R79"/>
  <c r="O79"/>
  <c r="M79"/>
  <c r="AG78"/>
  <c r="AD78"/>
  <c r="AA78"/>
  <c r="X78"/>
  <c r="U78"/>
  <c r="R78"/>
  <c r="O78"/>
  <c r="M78"/>
  <c r="AG77"/>
  <c r="AD77"/>
  <c r="AA77"/>
  <c r="X77"/>
  <c r="U77"/>
  <c r="R77"/>
  <c r="O77"/>
  <c r="M77"/>
  <c r="AG76"/>
  <c r="AD76"/>
  <c r="AA76"/>
  <c r="X76"/>
  <c r="U76"/>
  <c r="R76"/>
  <c r="O76"/>
  <c r="M76"/>
  <c r="AG75"/>
  <c r="AD75"/>
  <c r="AA75"/>
  <c r="X75"/>
  <c r="U75"/>
  <c r="R75"/>
  <c r="O75"/>
  <c r="M75"/>
  <c r="AG74"/>
  <c r="AD74"/>
  <c r="AA74"/>
  <c r="X74"/>
  <c r="U74"/>
  <c r="R74"/>
  <c r="O74"/>
  <c r="M74"/>
  <c r="AG73"/>
  <c r="AD73"/>
  <c r="AA73"/>
  <c r="X73"/>
  <c r="U73"/>
  <c r="R73"/>
  <c r="O73"/>
  <c r="M73"/>
  <c r="AG72"/>
  <c r="AD72"/>
  <c r="AA72"/>
  <c r="X72"/>
  <c r="U72"/>
  <c r="R72"/>
  <c r="O72"/>
  <c r="M72"/>
  <c r="AG71"/>
  <c r="AD71"/>
  <c r="AA71"/>
  <c r="X71"/>
  <c r="U71"/>
  <c r="R71"/>
  <c r="O71"/>
  <c r="M71"/>
  <c r="AG70"/>
  <c r="AD70"/>
  <c r="AA70"/>
  <c r="X70"/>
  <c r="U70"/>
  <c r="R70"/>
  <c r="O70"/>
  <c r="M70"/>
  <c r="AG69"/>
  <c r="AD69"/>
  <c r="AA69"/>
  <c r="X69"/>
  <c r="U69"/>
  <c r="R69"/>
  <c r="O69"/>
  <c r="M69"/>
  <c r="AG68"/>
  <c r="AD68"/>
  <c r="AA68"/>
  <c r="X68"/>
  <c r="U68"/>
  <c r="R68"/>
  <c r="O68"/>
  <c r="M68"/>
  <c r="AG67"/>
  <c r="AD67"/>
  <c r="AA67"/>
  <c r="X67"/>
  <c r="U67"/>
  <c r="R67"/>
  <c r="O67"/>
  <c r="M67"/>
  <c r="AG66"/>
  <c r="AD66"/>
  <c r="AA66"/>
  <c r="X66"/>
  <c r="U66"/>
  <c r="R66"/>
  <c r="O66"/>
  <c r="M66"/>
  <c r="AG65"/>
  <c r="AD65"/>
  <c r="AA65"/>
  <c r="X65"/>
  <c r="U65"/>
  <c r="R65"/>
  <c r="O65"/>
  <c r="M65"/>
  <c r="AG64"/>
  <c r="AD64"/>
  <c r="AA64"/>
  <c r="X64"/>
  <c r="U64"/>
  <c r="R64"/>
  <c r="O64"/>
  <c r="M64"/>
  <c r="AG63"/>
  <c r="AD63"/>
  <c r="AA63"/>
  <c r="X63"/>
  <c r="U63"/>
  <c r="R63"/>
  <c r="O63"/>
  <c r="M63"/>
  <c r="AG62"/>
  <c r="AD62"/>
  <c r="AA62"/>
  <c r="X62"/>
  <c r="U62"/>
  <c r="R62"/>
  <c r="O62"/>
  <c r="M62"/>
  <c r="AG61"/>
  <c r="AD61"/>
  <c r="AA61"/>
  <c r="X61"/>
  <c r="U61"/>
  <c r="R61"/>
  <c r="O61"/>
  <c r="M61"/>
  <c r="AG60"/>
  <c r="AD60"/>
  <c r="AA60"/>
  <c r="X60"/>
  <c r="U60"/>
  <c r="R60"/>
  <c r="O60"/>
  <c r="M60"/>
  <c r="AG59"/>
  <c r="AD59"/>
  <c r="AA59"/>
  <c r="X59"/>
  <c r="U59"/>
  <c r="R59"/>
  <c r="O59"/>
  <c r="M59"/>
  <c r="AG58"/>
  <c r="AD58"/>
  <c r="AA58"/>
  <c r="X58"/>
  <c r="U58"/>
  <c r="R58"/>
  <c r="O58"/>
  <c r="M58"/>
  <c r="AG57"/>
  <c r="AD57"/>
  <c r="AA57"/>
  <c r="X57"/>
  <c r="U57"/>
  <c r="R57"/>
  <c r="O57"/>
  <c r="M57"/>
  <c r="AG56"/>
  <c r="AD56"/>
  <c r="AA56"/>
  <c r="X56"/>
  <c r="U56"/>
  <c r="R56"/>
  <c r="O56"/>
  <c r="M56"/>
  <c r="AG55"/>
  <c r="AD55"/>
  <c r="AA55"/>
  <c r="X55"/>
  <c r="U55"/>
  <c r="R55"/>
  <c r="O55"/>
  <c r="M55"/>
  <c r="AG54"/>
  <c r="AD54"/>
  <c r="AA54"/>
  <c r="X54"/>
  <c r="U54"/>
  <c r="R54"/>
  <c r="O54"/>
  <c r="M54"/>
  <c r="AG53"/>
  <c r="AD53"/>
  <c r="AA53"/>
  <c r="X53"/>
  <c r="U53"/>
  <c r="R53"/>
  <c r="O53"/>
  <c r="M53"/>
  <c r="AG52"/>
  <c r="AD52"/>
  <c r="AA52"/>
  <c r="X52"/>
  <c r="U52"/>
  <c r="R52"/>
  <c r="O52"/>
  <c r="M52"/>
  <c r="AG51"/>
  <c r="AD51"/>
  <c r="AA51"/>
  <c r="X51"/>
  <c r="U51"/>
  <c r="R51"/>
  <c r="O51"/>
  <c r="M51"/>
  <c r="AG50"/>
  <c r="AD50"/>
  <c r="AA50"/>
  <c r="X50"/>
  <c r="U50"/>
  <c r="R50"/>
  <c r="O50"/>
  <c r="M50"/>
  <c r="AG49"/>
  <c r="AD49"/>
  <c r="AA49"/>
  <c r="X49"/>
  <c r="U49"/>
  <c r="R49"/>
  <c r="O49"/>
  <c r="M49"/>
  <c r="AG48"/>
  <c r="AD48"/>
  <c r="AA48"/>
  <c r="X48"/>
  <c r="U48"/>
  <c r="R48"/>
  <c r="O48"/>
  <c r="M48"/>
  <c r="AG47"/>
  <c r="AD47"/>
  <c r="AA47"/>
  <c r="X47"/>
  <c r="U47"/>
  <c r="R47"/>
  <c r="O47"/>
  <c r="M47"/>
  <c r="AG46"/>
  <c r="AD46"/>
  <c r="AA46"/>
  <c r="X46"/>
  <c r="U46"/>
  <c r="R46"/>
  <c r="O46"/>
  <c r="M46"/>
  <c r="AG45"/>
  <c r="AD45"/>
  <c r="AA45"/>
  <c r="X45"/>
  <c r="U45"/>
  <c r="R45"/>
  <c r="O45"/>
  <c r="M45"/>
  <c r="AG44"/>
  <c r="AG89" s="1"/>
  <c r="AD44"/>
  <c r="AD89" s="1"/>
  <c r="AA44"/>
  <c r="X44"/>
  <c r="X89" s="1"/>
  <c r="U44"/>
  <c r="U89" s="1"/>
  <c r="R44"/>
  <c r="R89" s="1"/>
  <c r="O44"/>
  <c r="O89" s="1"/>
  <c r="M44"/>
  <c r="M89" s="1"/>
  <c r="AF43"/>
  <c r="AC43"/>
  <c r="AC90" s="1"/>
  <c r="Z43"/>
  <c r="Z90" s="1"/>
  <c r="W43"/>
  <c r="W90" s="1"/>
  <c r="T43"/>
  <c r="Q43"/>
  <c r="Q90" s="1"/>
  <c r="AG42"/>
  <c r="AA42"/>
  <c r="X42"/>
  <c r="U42"/>
  <c r="R42"/>
  <c r="AG41"/>
  <c r="AD41"/>
  <c r="X41"/>
  <c r="U41"/>
  <c r="R41"/>
  <c r="AG40"/>
  <c r="AD40"/>
  <c r="AA40"/>
  <c r="U40"/>
  <c r="R40"/>
  <c r="AG39"/>
  <c r="AD39"/>
  <c r="AA39"/>
  <c r="X39"/>
  <c r="R39"/>
  <c r="AG38"/>
  <c r="AD38"/>
  <c r="AA38"/>
  <c r="X38"/>
  <c r="U38"/>
  <c r="R38"/>
  <c r="O38"/>
  <c r="M38"/>
  <c r="AG37"/>
  <c r="AD37"/>
  <c r="AA37"/>
  <c r="X37"/>
  <c r="U37"/>
  <c r="R37"/>
  <c r="O37"/>
  <c r="M37"/>
  <c r="AG36"/>
  <c r="AD36"/>
  <c r="AA36"/>
  <c r="X36"/>
  <c r="U36"/>
  <c r="R36"/>
  <c r="O36"/>
  <c r="AG35"/>
  <c r="AD35"/>
  <c r="AA35"/>
  <c r="X35"/>
  <c r="R35"/>
  <c r="O35" s="1"/>
  <c r="AG34"/>
  <c r="AD34"/>
  <c r="AA34"/>
  <c r="X34"/>
  <c r="R34"/>
  <c r="AG33"/>
  <c r="AD33"/>
  <c r="AA33"/>
  <c r="X33"/>
  <c r="U33"/>
  <c r="R33"/>
  <c r="O33"/>
  <c r="AG32"/>
  <c r="AD32"/>
  <c r="AA32"/>
  <c r="X32"/>
  <c r="U32"/>
  <c r="R32"/>
  <c r="O32"/>
  <c r="AG31"/>
  <c r="AD31"/>
  <c r="AA31"/>
  <c r="AG30"/>
  <c r="AD30"/>
  <c r="AA30"/>
  <c r="AG29"/>
  <c r="AD29"/>
  <c r="AA29"/>
  <c r="X29"/>
  <c r="U29"/>
  <c r="O29" s="1"/>
  <c r="AG28"/>
  <c r="AD28"/>
  <c r="AA28"/>
  <c r="X28"/>
  <c r="AG27"/>
  <c r="AD27"/>
  <c r="AA27"/>
  <c r="O27"/>
  <c r="AG26"/>
  <c r="O26" s="1"/>
  <c r="AD26"/>
  <c r="R26"/>
  <c r="AG25"/>
  <c r="AD25"/>
  <c r="AA25"/>
  <c r="R25"/>
  <c r="AG24"/>
  <c r="AG43" s="1"/>
  <c r="AG90" s="1"/>
  <c r="AD24"/>
  <c r="AD43" s="1"/>
  <c r="AA24"/>
  <c r="AA43" s="1"/>
  <c r="AA90" s="1"/>
  <c r="X24"/>
  <c r="O24" s="1"/>
  <c r="Z22"/>
  <c r="Y130" s="1"/>
  <c r="W22"/>
  <c r="U129" s="1"/>
  <c r="AD16"/>
  <c r="AC16"/>
  <c r="AG15"/>
  <c r="AF15"/>
  <c r="AE15"/>
  <c r="AD15"/>
  <c r="AC15"/>
  <c r="AB15"/>
  <c r="AH15" s="1"/>
  <c r="AG14"/>
  <c r="AF14"/>
  <c r="AC96" s="1"/>
  <c r="AE14"/>
  <c r="AD14"/>
  <c r="AC14"/>
  <c r="AB14"/>
  <c r="AH14" s="1"/>
  <c r="AH13"/>
  <c r="AG13"/>
  <c r="AF13"/>
  <c r="Z96" s="1"/>
  <c r="AE13"/>
  <c r="AD13"/>
  <c r="AC13"/>
  <c r="AB13"/>
  <c r="AG12"/>
  <c r="AH12" s="1"/>
  <c r="AF12"/>
  <c r="W96" s="1"/>
  <c r="AE12"/>
  <c r="AD12"/>
  <c r="AC12"/>
  <c r="AB12"/>
  <c r="AG11"/>
  <c r="AF11"/>
  <c r="T96" s="1"/>
  <c r="AE11"/>
  <c r="AD11"/>
  <c r="AC11"/>
  <c r="AB11"/>
  <c r="T22" s="1"/>
  <c r="AG10"/>
  <c r="AG16" s="1"/>
  <c r="AF10"/>
  <c r="Q96" s="1"/>
  <c r="AE10"/>
  <c r="AE16" s="1"/>
  <c r="AD10"/>
  <c r="AC10"/>
  <c r="AB10"/>
  <c r="AB16" s="1"/>
  <c r="I132" i="8"/>
  <c r="I131"/>
  <c r="I129"/>
  <c r="I132" i="5"/>
  <c r="I131"/>
  <c r="I130" i="8"/>
  <c r="I130" i="5"/>
  <c r="I129"/>
  <c r="I127" i="8"/>
  <c r="I127" i="5"/>
  <c r="AH120" i="8"/>
  <c r="AE120"/>
  <c r="AB120"/>
  <c r="Y120"/>
  <c r="V120"/>
  <c r="S120"/>
  <c r="N120"/>
  <c r="K120"/>
  <c r="M120" s="1"/>
  <c r="AH119"/>
  <c r="AE119"/>
  <c r="AB119"/>
  <c r="Y119"/>
  <c r="V119"/>
  <c r="S119"/>
  <c r="N119"/>
  <c r="K119"/>
  <c r="M119" s="1"/>
  <c r="AH118"/>
  <c r="AE118"/>
  <c r="AB118"/>
  <c r="Y118"/>
  <c r="V118"/>
  <c r="S118"/>
  <c r="N118"/>
  <c r="K118"/>
  <c r="M118" s="1"/>
  <c r="AH117"/>
  <c r="AE117"/>
  <c r="AB117"/>
  <c r="Y117"/>
  <c r="V117"/>
  <c r="S117"/>
  <c r="N117"/>
  <c r="K117"/>
  <c r="M117" s="1"/>
  <c r="AH116"/>
  <c r="AE116"/>
  <c r="AB116"/>
  <c r="Y116"/>
  <c r="V116"/>
  <c r="S116"/>
  <c r="N116"/>
  <c r="M116"/>
  <c r="K116"/>
  <c r="AH115"/>
  <c r="AE115"/>
  <c r="AB115"/>
  <c r="Y115"/>
  <c r="V115"/>
  <c r="S115"/>
  <c r="N115"/>
  <c r="M115"/>
  <c r="K115"/>
  <c r="AE114"/>
  <c r="AB114"/>
  <c r="Y114"/>
  <c r="V114"/>
  <c r="S114"/>
  <c r="N114"/>
  <c r="M114"/>
  <c r="K114"/>
  <c r="AE113"/>
  <c r="AB113"/>
  <c r="Y113"/>
  <c r="V113"/>
  <c r="S113"/>
  <c r="N113"/>
  <c r="M113"/>
  <c r="K113"/>
  <c r="AE112"/>
  <c r="AB112"/>
  <c r="Y112"/>
  <c r="V112"/>
  <c r="S112"/>
  <c r="N112"/>
  <c r="M112"/>
  <c r="K112"/>
  <c r="AE111"/>
  <c r="AB111"/>
  <c r="Y111"/>
  <c r="V111"/>
  <c r="S111"/>
  <c r="N111"/>
  <c r="M111"/>
  <c r="K111"/>
  <c r="AE110"/>
  <c r="AB110"/>
  <c r="Y110"/>
  <c r="V110"/>
  <c r="S110"/>
  <c r="N110"/>
  <c r="M110"/>
  <c r="K110"/>
  <c r="AE109"/>
  <c r="AB109"/>
  <c r="Y109"/>
  <c r="V109"/>
  <c r="S109"/>
  <c r="N109"/>
  <c r="M109"/>
  <c r="K109"/>
  <c r="AH108"/>
  <c r="AE108"/>
  <c r="AB108"/>
  <c r="Y108"/>
  <c r="V108"/>
  <c r="S108"/>
  <c r="N108"/>
  <c r="K108"/>
  <c r="M108" s="1"/>
  <c r="AH107"/>
  <c r="AE107"/>
  <c r="AB107"/>
  <c r="Y107"/>
  <c r="V107"/>
  <c r="S107"/>
  <c r="N107"/>
  <c r="M107"/>
  <c r="K107"/>
  <c r="AH106"/>
  <c r="AE106"/>
  <c r="AB106"/>
  <c r="Y106"/>
  <c r="V106"/>
  <c r="S106"/>
  <c r="N106"/>
  <c r="K106"/>
  <c r="M106" s="1"/>
  <c r="AH105"/>
  <c r="AE105"/>
  <c r="AB105"/>
  <c r="Y105"/>
  <c r="V105"/>
  <c r="S105"/>
  <c r="N105"/>
  <c r="K105"/>
  <c r="M105" s="1"/>
  <c r="AH104"/>
  <c r="AE104"/>
  <c r="AB104"/>
  <c r="Y104"/>
  <c r="V104"/>
  <c r="S104"/>
  <c r="N104"/>
  <c r="K104"/>
  <c r="M104" s="1"/>
  <c r="AH103"/>
  <c r="AE103"/>
  <c r="AB103"/>
  <c r="Y103"/>
  <c r="V103"/>
  <c r="S103"/>
  <c r="N103"/>
  <c r="K103"/>
  <c r="M103" s="1"/>
  <c r="AH102"/>
  <c r="AE102"/>
  <c r="AB102"/>
  <c r="Y102"/>
  <c r="V102"/>
  <c r="S102"/>
  <c r="N102"/>
  <c r="M102"/>
  <c r="K102"/>
  <c r="AH101"/>
  <c r="AE101"/>
  <c r="AB101"/>
  <c r="W101"/>
  <c r="Y101" s="1"/>
  <c r="V101"/>
  <c r="S101"/>
  <c r="M101"/>
  <c r="K101"/>
  <c r="AH100"/>
  <c r="AE100"/>
  <c r="AB100"/>
  <c r="Y100"/>
  <c r="T100"/>
  <c r="K100" s="1"/>
  <c r="M100" s="1"/>
  <c r="S100"/>
  <c r="AH99"/>
  <c r="AE99"/>
  <c r="AB99"/>
  <c r="Y99"/>
  <c r="V99"/>
  <c r="S99"/>
  <c r="K99"/>
  <c r="N99" s="1"/>
  <c r="AH98"/>
  <c r="AE98"/>
  <c r="AB98"/>
  <c r="Y98"/>
  <c r="W98"/>
  <c r="K98" s="1"/>
  <c r="M98" s="1"/>
  <c r="V98"/>
  <c r="S98"/>
  <c r="AH97"/>
  <c r="AE97"/>
  <c r="AB97"/>
  <c r="Y97"/>
  <c r="T97"/>
  <c r="V97" s="1"/>
  <c r="S97"/>
  <c r="T96"/>
  <c r="V96" s="1"/>
  <c r="E92"/>
  <c r="D92"/>
  <c r="C92"/>
  <c r="E91"/>
  <c r="A92" s="1"/>
  <c r="C91"/>
  <c r="A91"/>
  <c r="B92" s="1"/>
  <c r="AF90"/>
  <c r="T90"/>
  <c r="AF89"/>
  <c r="AD89"/>
  <c r="AC89"/>
  <c r="Z89"/>
  <c r="W89"/>
  <c r="T89"/>
  <c r="Q89"/>
  <c r="AG88"/>
  <c r="AD88"/>
  <c r="AA88"/>
  <c r="X88"/>
  <c r="U88"/>
  <c r="R88"/>
  <c r="O88"/>
  <c r="M88"/>
  <c r="AG87"/>
  <c r="AD87"/>
  <c r="AA87"/>
  <c r="X87"/>
  <c r="U87"/>
  <c r="R87"/>
  <c r="O87"/>
  <c r="M87"/>
  <c r="AG86"/>
  <c r="AD86"/>
  <c r="AA86"/>
  <c r="X86"/>
  <c r="U86"/>
  <c r="R86"/>
  <c r="O86"/>
  <c r="M86"/>
  <c r="AG85"/>
  <c r="AD85"/>
  <c r="AA85"/>
  <c r="X85"/>
  <c r="U85"/>
  <c r="R85"/>
  <c r="O85"/>
  <c r="M85"/>
  <c r="AG84"/>
  <c r="AD84"/>
  <c r="AA84"/>
  <c r="X84"/>
  <c r="U84"/>
  <c r="R84"/>
  <c r="O84"/>
  <c r="M84"/>
  <c r="AG83"/>
  <c r="AD83"/>
  <c r="AA83"/>
  <c r="X83"/>
  <c r="U83"/>
  <c r="R83"/>
  <c r="O83"/>
  <c r="M83"/>
  <c r="AG82"/>
  <c r="AD82"/>
  <c r="AA82"/>
  <c r="X82"/>
  <c r="U82"/>
  <c r="R82"/>
  <c r="O82"/>
  <c r="M82"/>
  <c r="AG81"/>
  <c r="AD81"/>
  <c r="AA81"/>
  <c r="X81"/>
  <c r="U81"/>
  <c r="R81"/>
  <c r="O81"/>
  <c r="M81"/>
  <c r="AG80"/>
  <c r="AD80"/>
  <c r="AA80"/>
  <c r="X80"/>
  <c r="U80"/>
  <c r="R80"/>
  <c r="O80"/>
  <c r="M80"/>
  <c r="AG79"/>
  <c r="AD79"/>
  <c r="AA79"/>
  <c r="X79"/>
  <c r="U79"/>
  <c r="R79"/>
  <c r="O79"/>
  <c r="M79"/>
  <c r="AG78"/>
  <c r="AD78"/>
  <c r="AA78"/>
  <c r="X78"/>
  <c r="U78"/>
  <c r="R78"/>
  <c r="O78"/>
  <c r="M78"/>
  <c r="AG77"/>
  <c r="AD77"/>
  <c r="AA77"/>
  <c r="X77"/>
  <c r="U77"/>
  <c r="R77"/>
  <c r="O77"/>
  <c r="M77"/>
  <c r="AG76"/>
  <c r="AD76"/>
  <c r="AA76"/>
  <c r="X76"/>
  <c r="U76"/>
  <c r="R76"/>
  <c r="O76"/>
  <c r="M76"/>
  <c r="AG75"/>
  <c r="AD75"/>
  <c r="AA75"/>
  <c r="X75"/>
  <c r="U75"/>
  <c r="R75"/>
  <c r="O75"/>
  <c r="M75"/>
  <c r="AG74"/>
  <c r="AD74"/>
  <c r="AA74"/>
  <c r="X74"/>
  <c r="U74"/>
  <c r="R74"/>
  <c r="O74"/>
  <c r="M74"/>
  <c r="AG73"/>
  <c r="AD73"/>
  <c r="AA73"/>
  <c r="X73"/>
  <c r="U73"/>
  <c r="R73"/>
  <c r="O73"/>
  <c r="M73"/>
  <c r="AG72"/>
  <c r="AD72"/>
  <c r="AA72"/>
  <c r="X72"/>
  <c r="U72"/>
  <c r="R72"/>
  <c r="O72"/>
  <c r="M72"/>
  <c r="AG71"/>
  <c r="AD71"/>
  <c r="AA71"/>
  <c r="X71"/>
  <c r="U71"/>
  <c r="R71"/>
  <c r="O71"/>
  <c r="M71"/>
  <c r="AG70"/>
  <c r="AD70"/>
  <c r="AA70"/>
  <c r="X70"/>
  <c r="U70"/>
  <c r="R70"/>
  <c r="O70"/>
  <c r="M70"/>
  <c r="AG69"/>
  <c r="AD69"/>
  <c r="AA69"/>
  <c r="X69"/>
  <c r="U69"/>
  <c r="R69"/>
  <c r="O69"/>
  <c r="M69"/>
  <c r="AG68"/>
  <c r="AD68"/>
  <c r="AA68"/>
  <c r="X68"/>
  <c r="U68"/>
  <c r="R68"/>
  <c r="O68"/>
  <c r="M68"/>
  <c r="AG67"/>
  <c r="AD67"/>
  <c r="AA67"/>
  <c r="X67"/>
  <c r="U67"/>
  <c r="R67"/>
  <c r="O67"/>
  <c r="M67"/>
  <c r="AG66"/>
  <c r="AD66"/>
  <c r="AA66"/>
  <c r="X66"/>
  <c r="U66"/>
  <c r="R66"/>
  <c r="O66"/>
  <c r="M66"/>
  <c r="AG65"/>
  <c r="AD65"/>
  <c r="AA65"/>
  <c r="X65"/>
  <c r="U65"/>
  <c r="R65"/>
  <c r="O65"/>
  <c r="M65"/>
  <c r="AG64"/>
  <c r="AD64"/>
  <c r="AA64"/>
  <c r="X64"/>
  <c r="U64"/>
  <c r="R64"/>
  <c r="O64"/>
  <c r="M64"/>
  <c r="AG63"/>
  <c r="AD63"/>
  <c r="AA63"/>
  <c r="X63"/>
  <c r="U63"/>
  <c r="R63"/>
  <c r="O63"/>
  <c r="M63"/>
  <c r="AG62"/>
  <c r="AD62"/>
  <c r="AA62"/>
  <c r="X62"/>
  <c r="U62"/>
  <c r="R62"/>
  <c r="O62"/>
  <c r="M62"/>
  <c r="AG61"/>
  <c r="AD61"/>
  <c r="AA61"/>
  <c r="X61"/>
  <c r="U61"/>
  <c r="R61"/>
  <c r="O61"/>
  <c r="M61"/>
  <c r="AG60"/>
  <c r="AD60"/>
  <c r="AA60"/>
  <c r="X60"/>
  <c r="U60"/>
  <c r="R60"/>
  <c r="O60"/>
  <c r="M60"/>
  <c r="AG59"/>
  <c r="AD59"/>
  <c r="AA59"/>
  <c r="X59"/>
  <c r="U59"/>
  <c r="R59"/>
  <c r="O59"/>
  <c r="M59"/>
  <c r="AG58"/>
  <c r="AD58"/>
  <c r="AA58"/>
  <c r="X58"/>
  <c r="U58"/>
  <c r="R58"/>
  <c r="O58"/>
  <c r="M58"/>
  <c r="AG57"/>
  <c r="AD57"/>
  <c r="AA57"/>
  <c r="X57"/>
  <c r="U57"/>
  <c r="R57"/>
  <c r="O57"/>
  <c r="M57"/>
  <c r="AG56"/>
  <c r="AD56"/>
  <c r="AA56"/>
  <c r="X56"/>
  <c r="U56"/>
  <c r="R56"/>
  <c r="O56"/>
  <c r="M56"/>
  <c r="AG55"/>
  <c r="AD55"/>
  <c r="AA55"/>
  <c r="X55"/>
  <c r="U55"/>
  <c r="R55"/>
  <c r="O55"/>
  <c r="M55"/>
  <c r="AG54"/>
  <c r="AD54"/>
  <c r="AA54"/>
  <c r="X54"/>
  <c r="U54"/>
  <c r="R54"/>
  <c r="O54"/>
  <c r="M54"/>
  <c r="AG53"/>
  <c r="AD53"/>
  <c r="AA53"/>
  <c r="X53"/>
  <c r="U53"/>
  <c r="R53"/>
  <c r="O53"/>
  <c r="M53"/>
  <c r="AG52"/>
  <c r="AD52"/>
  <c r="AA52"/>
  <c r="X52"/>
  <c r="U52"/>
  <c r="R52"/>
  <c r="O52"/>
  <c r="M52"/>
  <c r="AG51"/>
  <c r="AD51"/>
  <c r="AA51"/>
  <c r="X51"/>
  <c r="U51"/>
  <c r="R51"/>
  <c r="O51"/>
  <c r="M51"/>
  <c r="AG50"/>
  <c r="AD50"/>
  <c r="AA50"/>
  <c r="X50"/>
  <c r="U50"/>
  <c r="R50"/>
  <c r="O50"/>
  <c r="M50"/>
  <c r="AG49"/>
  <c r="AD49"/>
  <c r="AA49"/>
  <c r="X49"/>
  <c r="U49"/>
  <c r="R49"/>
  <c r="O49"/>
  <c r="M49"/>
  <c r="AG48"/>
  <c r="AD48"/>
  <c r="AA48"/>
  <c r="X48"/>
  <c r="U48"/>
  <c r="R48"/>
  <c r="O48"/>
  <c r="M48"/>
  <c r="AG47"/>
  <c r="AD47"/>
  <c r="AA47"/>
  <c r="X47"/>
  <c r="U47"/>
  <c r="R47"/>
  <c r="O47"/>
  <c r="M47"/>
  <c r="AG46"/>
  <c r="AD46"/>
  <c r="AA46"/>
  <c r="X46"/>
  <c r="U46"/>
  <c r="R46"/>
  <c r="O46"/>
  <c r="M46"/>
  <c r="AG45"/>
  <c r="AD45"/>
  <c r="AA45"/>
  <c r="X45"/>
  <c r="U45"/>
  <c r="R45"/>
  <c r="O45"/>
  <c r="M45"/>
  <c r="AG44"/>
  <c r="AG89" s="1"/>
  <c r="AD44"/>
  <c r="AA44"/>
  <c r="AA89" s="1"/>
  <c r="X44"/>
  <c r="X89" s="1"/>
  <c r="U44"/>
  <c r="U89" s="1"/>
  <c r="R44"/>
  <c r="R89" s="1"/>
  <c r="O44"/>
  <c r="O89" s="1"/>
  <c r="M44"/>
  <c r="M89" s="1"/>
  <c r="AF43"/>
  <c r="AC43"/>
  <c r="AC90" s="1"/>
  <c r="Z43"/>
  <c r="Z90" s="1"/>
  <c r="W43"/>
  <c r="W90" s="1"/>
  <c r="T43"/>
  <c r="Q43"/>
  <c r="Q90" s="1"/>
  <c r="AG42"/>
  <c r="AA42"/>
  <c r="X42"/>
  <c r="U42"/>
  <c r="R42"/>
  <c r="AG41"/>
  <c r="AD41"/>
  <c r="X41"/>
  <c r="U41"/>
  <c r="R41"/>
  <c r="AG40"/>
  <c r="AD40"/>
  <c r="AA40"/>
  <c r="U40"/>
  <c r="R40"/>
  <c r="AG39"/>
  <c r="AD39"/>
  <c r="AA39"/>
  <c r="X39"/>
  <c r="R39"/>
  <c r="AG38"/>
  <c r="AD38"/>
  <c r="AA38"/>
  <c r="X38"/>
  <c r="U38"/>
  <c r="R38"/>
  <c r="O38"/>
  <c r="M38"/>
  <c r="AG37"/>
  <c r="AD37"/>
  <c r="AA37"/>
  <c r="X37"/>
  <c r="U37"/>
  <c r="R37"/>
  <c r="O37"/>
  <c r="M37"/>
  <c r="AG36"/>
  <c r="AD36"/>
  <c r="AA36"/>
  <c r="X36"/>
  <c r="U36"/>
  <c r="R36"/>
  <c r="O36"/>
  <c r="M36"/>
  <c r="AG35"/>
  <c r="AD35"/>
  <c r="AA35"/>
  <c r="X35"/>
  <c r="R35"/>
  <c r="O35"/>
  <c r="AG34"/>
  <c r="AD34"/>
  <c r="AA34"/>
  <c r="X34"/>
  <c r="U34"/>
  <c r="O34" s="1"/>
  <c r="R34"/>
  <c r="AG33"/>
  <c r="AD33"/>
  <c r="AA33"/>
  <c r="X33"/>
  <c r="U33"/>
  <c r="R33"/>
  <c r="AG32"/>
  <c r="AD32"/>
  <c r="AA32"/>
  <c r="AA43" s="1"/>
  <c r="AA90" s="1"/>
  <c r="X32"/>
  <c r="R32"/>
  <c r="AG31"/>
  <c r="AD31"/>
  <c r="AA31"/>
  <c r="AG30"/>
  <c r="AD30"/>
  <c r="AA30"/>
  <c r="AG29"/>
  <c r="AD29"/>
  <c r="AA29"/>
  <c r="X29"/>
  <c r="U29"/>
  <c r="O29"/>
  <c r="AG28"/>
  <c r="AD28"/>
  <c r="AA28"/>
  <c r="X28"/>
  <c r="AG27"/>
  <c r="AD27"/>
  <c r="O27" s="1"/>
  <c r="AA27"/>
  <c r="AG26"/>
  <c r="AD26"/>
  <c r="R26"/>
  <c r="O26"/>
  <c r="AG25"/>
  <c r="AD25"/>
  <c r="AA25"/>
  <c r="R25"/>
  <c r="AG24"/>
  <c r="AG43" s="1"/>
  <c r="AD24"/>
  <c r="AD43" s="1"/>
  <c r="AD90" s="1"/>
  <c r="AA24"/>
  <c r="X24"/>
  <c r="O24"/>
  <c r="AG16"/>
  <c r="AG15"/>
  <c r="AF15"/>
  <c r="AF96" s="1"/>
  <c r="AE15"/>
  <c r="AD15"/>
  <c r="AC15"/>
  <c r="AB15"/>
  <c r="AF22" s="1"/>
  <c r="AG14"/>
  <c r="AF14"/>
  <c r="AC96" s="1"/>
  <c r="AE14"/>
  <c r="AD14"/>
  <c r="AC14"/>
  <c r="AB14"/>
  <c r="AC22" s="1"/>
  <c r="AG13"/>
  <c r="AF13"/>
  <c r="Z96" s="1"/>
  <c r="AE13"/>
  <c r="AD13"/>
  <c r="AC13"/>
  <c r="AB13"/>
  <c r="Z22" s="1"/>
  <c r="AG12"/>
  <c r="AF12"/>
  <c r="W96" s="1"/>
  <c r="AE12"/>
  <c r="AD12"/>
  <c r="AC12"/>
  <c r="AB12"/>
  <c r="AH12" s="1"/>
  <c r="AG11"/>
  <c r="AF11"/>
  <c r="AE11"/>
  <c r="AD11"/>
  <c r="AC11"/>
  <c r="AB11"/>
  <c r="AH11" s="1"/>
  <c r="AG10"/>
  <c r="AF10"/>
  <c r="AF16" s="1"/>
  <c r="AE10"/>
  <c r="AE16" s="1"/>
  <c r="AD10"/>
  <c r="AD16" s="1"/>
  <c r="AC10"/>
  <c r="AC16" s="1"/>
  <c r="AB10"/>
  <c r="AH10" s="1"/>
  <c r="M35" i="5"/>
  <c r="I134" s="1"/>
  <c r="N134" s="1"/>
  <c r="M36"/>
  <c r="M37"/>
  <c r="M38"/>
  <c r="AG33"/>
  <c r="AG34"/>
  <c r="AG35"/>
  <c r="AG36"/>
  <c r="AG37"/>
  <c r="AG38"/>
  <c r="AD33"/>
  <c r="AD34"/>
  <c r="AD35"/>
  <c r="AD36"/>
  <c r="AD37"/>
  <c r="AD38"/>
  <c r="AA33"/>
  <c r="AA34"/>
  <c r="AA35"/>
  <c r="AA36"/>
  <c r="AA37"/>
  <c r="AA38"/>
  <c r="X33"/>
  <c r="X34"/>
  <c r="X35"/>
  <c r="X36"/>
  <c r="X37"/>
  <c r="X38"/>
  <c r="U33"/>
  <c r="U34"/>
  <c r="U35"/>
  <c r="U36"/>
  <c r="U37"/>
  <c r="U38"/>
  <c r="R33"/>
  <c r="R34"/>
  <c r="R35"/>
  <c r="R36"/>
  <c r="R37"/>
  <c r="R38"/>
  <c r="O35"/>
  <c r="O36"/>
  <c r="O37"/>
  <c r="O38"/>
  <c r="O43" i="11" l="1"/>
  <c r="O90" s="1"/>
  <c r="AG133"/>
  <c r="D134" s="1"/>
  <c r="U43"/>
  <c r="U90" s="1"/>
  <c r="Q135"/>
  <c r="S134"/>
  <c r="M90"/>
  <c r="I134"/>
  <c r="Y130" i="10"/>
  <c r="U130"/>
  <c r="Q130"/>
  <c r="I130"/>
  <c r="AF121"/>
  <c r="AC132" s="1"/>
  <c r="AH96"/>
  <c r="V96"/>
  <c r="T121"/>
  <c r="AC128" s="1"/>
  <c r="K96"/>
  <c r="Q121"/>
  <c r="AC127" s="1"/>
  <c r="S96"/>
  <c r="AC121"/>
  <c r="AC131" s="1"/>
  <c r="AE96"/>
  <c r="Q128"/>
  <c r="Y128"/>
  <c r="U32"/>
  <c r="O32" s="1"/>
  <c r="U128"/>
  <c r="AB96"/>
  <c r="Z121"/>
  <c r="AC130" s="1"/>
  <c r="Y96"/>
  <c r="W121"/>
  <c r="AC129" s="1"/>
  <c r="AH10"/>
  <c r="AF16"/>
  <c r="AF22"/>
  <c r="D92"/>
  <c r="G130" s="1"/>
  <c r="Y98"/>
  <c r="E92"/>
  <c r="G131"/>
  <c r="F92"/>
  <c r="G132" s="1"/>
  <c r="I131"/>
  <c r="Q22"/>
  <c r="G129"/>
  <c r="Q131"/>
  <c r="G128"/>
  <c r="U131"/>
  <c r="AH13"/>
  <c r="W22"/>
  <c r="S96" i="9"/>
  <c r="K96"/>
  <c r="Q121"/>
  <c r="AC127" s="1"/>
  <c r="AC121"/>
  <c r="AC131" s="1"/>
  <c r="AE96"/>
  <c r="Q128"/>
  <c r="Y128"/>
  <c r="U128"/>
  <c r="U34"/>
  <c r="O34" s="1"/>
  <c r="AB96"/>
  <c r="Z121"/>
  <c r="AC130" s="1"/>
  <c r="Y96"/>
  <c r="W121"/>
  <c r="AC129" s="1"/>
  <c r="X43"/>
  <c r="X90" s="1"/>
  <c r="T121"/>
  <c r="AC128" s="1"/>
  <c r="V96"/>
  <c r="AD90"/>
  <c r="G127"/>
  <c r="AH11"/>
  <c r="AC22"/>
  <c r="E92"/>
  <c r="G131" s="1"/>
  <c r="AH96"/>
  <c r="V100"/>
  <c r="Y129"/>
  <c r="Y98"/>
  <c r="AH10"/>
  <c r="AH16" s="1"/>
  <c r="AF16"/>
  <c r="AF22"/>
  <c r="F92"/>
  <c r="G132" s="1"/>
  <c r="G130"/>
  <c r="G129"/>
  <c r="I130"/>
  <c r="X31"/>
  <c r="G128"/>
  <c r="AG129"/>
  <c r="Q130"/>
  <c r="Q22"/>
  <c r="Q129"/>
  <c r="U130"/>
  <c r="O33" i="8"/>
  <c r="G131"/>
  <c r="AF121"/>
  <c r="AC132" s="1"/>
  <c r="AH96"/>
  <c r="AE96"/>
  <c r="AC121"/>
  <c r="AC131" s="1"/>
  <c r="AG90"/>
  <c r="Y130"/>
  <c r="U130"/>
  <c r="Q130"/>
  <c r="AG130"/>
  <c r="AB96"/>
  <c r="Z121"/>
  <c r="AC130" s="1"/>
  <c r="Y132"/>
  <c r="U132"/>
  <c r="Q132"/>
  <c r="M133"/>
  <c r="AG132"/>
  <c r="Y96"/>
  <c r="W121"/>
  <c r="AC129" s="1"/>
  <c r="Y131"/>
  <c r="U131"/>
  <c r="Q131"/>
  <c r="G127"/>
  <c r="T121"/>
  <c r="AC128" s="1"/>
  <c r="V100"/>
  <c r="AH15"/>
  <c r="Q22"/>
  <c r="F92"/>
  <c r="G132" s="1"/>
  <c r="K97"/>
  <c r="M97" s="1"/>
  <c r="G130"/>
  <c r="AH14"/>
  <c r="AB16"/>
  <c r="T22"/>
  <c r="G129"/>
  <c r="AH13"/>
  <c r="AH16" s="1"/>
  <c r="W22"/>
  <c r="G128"/>
  <c r="M99"/>
  <c r="Q96"/>
  <c r="O34" i="5"/>
  <c r="N134" i="11" l="1"/>
  <c r="G135"/>
  <c r="X134"/>
  <c r="G133" i="10"/>
  <c r="AH16"/>
  <c r="AG130"/>
  <c r="AG131"/>
  <c r="Y132"/>
  <c r="U132"/>
  <c r="Q132"/>
  <c r="I132"/>
  <c r="AC133"/>
  <c r="I127"/>
  <c r="AG128"/>
  <c r="M33"/>
  <c r="M43" s="1"/>
  <c r="M90" s="1"/>
  <c r="R28"/>
  <c r="Y127"/>
  <c r="Y133" s="1"/>
  <c r="U127"/>
  <c r="Q127"/>
  <c r="U129"/>
  <c r="Q129"/>
  <c r="I129"/>
  <c r="X31"/>
  <c r="X43" s="1"/>
  <c r="X90" s="1"/>
  <c r="Y129"/>
  <c r="N96"/>
  <c r="N121" s="1"/>
  <c r="K121"/>
  <c r="M121" s="1"/>
  <c r="M96"/>
  <c r="Y132" i="9"/>
  <c r="U132"/>
  <c r="Q132"/>
  <c r="I132"/>
  <c r="AG132" s="1"/>
  <c r="Y131"/>
  <c r="U131"/>
  <c r="Q131"/>
  <c r="I131"/>
  <c r="AG131" s="1"/>
  <c r="G133"/>
  <c r="AC133"/>
  <c r="AG130"/>
  <c r="N96"/>
  <c r="N121" s="1"/>
  <c r="K121"/>
  <c r="M121" s="1"/>
  <c r="M96"/>
  <c r="AG128"/>
  <c r="R28"/>
  <c r="M33"/>
  <c r="M43" s="1"/>
  <c r="M90" s="1"/>
  <c r="Q127"/>
  <c r="Y127"/>
  <c r="U127"/>
  <c r="U133" s="1"/>
  <c r="Q127" i="8"/>
  <c r="M33"/>
  <c r="M43" s="1"/>
  <c r="M90" s="1"/>
  <c r="R28"/>
  <c r="Y127"/>
  <c r="U127"/>
  <c r="U133" s="1"/>
  <c r="Y129"/>
  <c r="U129"/>
  <c r="Q129"/>
  <c r="X31"/>
  <c r="X43" s="1"/>
  <c r="X90" s="1"/>
  <c r="U128"/>
  <c r="U32"/>
  <c r="O32" s="1"/>
  <c r="Q128"/>
  <c r="Y128"/>
  <c r="Q121"/>
  <c r="AC127" s="1"/>
  <c r="AC133" s="1"/>
  <c r="S96"/>
  <c r="K96"/>
  <c r="G133"/>
  <c r="AG131"/>
  <c r="Q133" i="10" l="1"/>
  <c r="Q135" s="1"/>
  <c r="AG132"/>
  <c r="U133"/>
  <c r="U28"/>
  <c r="R43"/>
  <c r="R90" s="1"/>
  <c r="AG127"/>
  <c r="I133"/>
  <c r="AG129"/>
  <c r="Q133" i="9"/>
  <c r="AG127"/>
  <c r="I133"/>
  <c r="Y133"/>
  <c r="Q135" s="1"/>
  <c r="U28"/>
  <c r="R43"/>
  <c r="R90" s="1"/>
  <c r="Y133" i="8"/>
  <c r="U28"/>
  <c r="R43"/>
  <c r="R90" s="1"/>
  <c r="AG129"/>
  <c r="AG128"/>
  <c r="N96"/>
  <c r="N121" s="1"/>
  <c r="K121"/>
  <c r="M121" s="1"/>
  <c r="M96"/>
  <c r="AG127"/>
  <c r="I133"/>
  <c r="Q133"/>
  <c r="Q135" s="1"/>
  <c r="AG133" i="10" l="1"/>
  <c r="U43"/>
  <c r="U90" s="1"/>
  <c r="O28"/>
  <c r="O43" s="1"/>
  <c r="O90" s="1"/>
  <c r="AG133" i="9"/>
  <c r="U43"/>
  <c r="U90" s="1"/>
  <c r="O28"/>
  <c r="O43" s="1"/>
  <c r="O90" s="1"/>
  <c r="AG133" i="8"/>
  <c r="O28"/>
  <c r="O43" s="1"/>
  <c r="O90" s="1"/>
  <c r="U43"/>
  <c r="U90" s="1"/>
  <c r="G135" i="10" l="1"/>
  <c r="G135" i="9"/>
  <c r="G135" i="8"/>
  <c r="AB10" i="5" l="1"/>
  <c r="AC10"/>
  <c r="AD10"/>
  <c r="AE10"/>
  <c r="AF10"/>
  <c r="Q96" s="1"/>
  <c r="S96" s="1"/>
  <c r="AG10"/>
  <c r="AB11"/>
  <c r="AC11"/>
  <c r="AD11"/>
  <c r="AE11"/>
  <c r="AF11"/>
  <c r="AG11"/>
  <c r="AB12"/>
  <c r="AC12"/>
  <c r="AD12"/>
  <c r="AE12"/>
  <c r="AF12"/>
  <c r="AG12"/>
  <c r="AB13"/>
  <c r="Z22" s="1"/>
  <c r="AC13"/>
  <c r="AD13"/>
  <c r="AE13"/>
  <c r="AF13"/>
  <c r="AG13"/>
  <c r="AB14"/>
  <c r="AC14"/>
  <c r="AD14"/>
  <c r="AE14"/>
  <c r="AF14"/>
  <c r="AC96" s="1"/>
  <c r="AG14"/>
  <c r="AB15"/>
  <c r="AC15"/>
  <c r="AD15"/>
  <c r="AE15"/>
  <c r="AF15"/>
  <c r="AG15"/>
  <c r="Q22"/>
  <c r="Y127" s="1"/>
  <c r="AF22"/>
  <c r="X24"/>
  <c r="AA24"/>
  <c r="AD24"/>
  <c r="AG24"/>
  <c r="R25"/>
  <c r="AA25"/>
  <c r="AD25"/>
  <c r="AG25"/>
  <c r="R26"/>
  <c r="AD26"/>
  <c r="AG26"/>
  <c r="AA27"/>
  <c r="AD27"/>
  <c r="AG27"/>
  <c r="R28"/>
  <c r="U28" s="1"/>
  <c r="X28"/>
  <c r="AA28"/>
  <c r="AD28"/>
  <c r="AG28"/>
  <c r="U29"/>
  <c r="X29"/>
  <c r="AA29"/>
  <c r="AD29"/>
  <c r="AG29"/>
  <c r="AA30"/>
  <c r="AD30"/>
  <c r="AG30"/>
  <c r="AA31"/>
  <c r="AD31"/>
  <c r="AG31"/>
  <c r="R32"/>
  <c r="X32"/>
  <c r="AA32"/>
  <c r="AD32"/>
  <c r="AG32"/>
  <c r="R39"/>
  <c r="X39"/>
  <c r="AA39"/>
  <c r="AD39"/>
  <c r="AG39"/>
  <c r="R40"/>
  <c r="U40"/>
  <c r="AA40"/>
  <c r="AD40"/>
  <c r="AG40"/>
  <c r="R41"/>
  <c r="U41"/>
  <c r="X41"/>
  <c r="AD41"/>
  <c r="AG41"/>
  <c r="R42"/>
  <c r="U42"/>
  <c r="X42"/>
  <c r="AA42"/>
  <c r="AG42"/>
  <c r="Q43"/>
  <c r="T43"/>
  <c r="W43"/>
  <c r="Z43"/>
  <c r="AC43"/>
  <c r="AF43"/>
  <c r="M44"/>
  <c r="O44"/>
  <c r="R44"/>
  <c r="U44"/>
  <c r="X44"/>
  <c r="AA44"/>
  <c r="AD44"/>
  <c r="AG44"/>
  <c r="M45"/>
  <c r="O45"/>
  <c r="R45"/>
  <c r="U45"/>
  <c r="X45"/>
  <c r="AA45"/>
  <c r="AD45"/>
  <c r="AG45"/>
  <c r="M46"/>
  <c r="O46"/>
  <c r="R46"/>
  <c r="U46"/>
  <c r="X46"/>
  <c r="AA46"/>
  <c r="AD46"/>
  <c r="AG46"/>
  <c r="M47"/>
  <c r="O47"/>
  <c r="R47"/>
  <c r="U47"/>
  <c r="X47"/>
  <c r="AA47"/>
  <c r="AD47"/>
  <c r="AG47"/>
  <c r="M48"/>
  <c r="O48"/>
  <c r="R48"/>
  <c r="U48"/>
  <c r="X48"/>
  <c r="AA48"/>
  <c r="AD48"/>
  <c r="AG48"/>
  <c r="M49"/>
  <c r="O49"/>
  <c r="R49"/>
  <c r="U49"/>
  <c r="X49"/>
  <c r="AA49"/>
  <c r="AD49"/>
  <c r="AG49"/>
  <c r="M50"/>
  <c r="O50"/>
  <c r="R50"/>
  <c r="U50"/>
  <c r="X50"/>
  <c r="AA50"/>
  <c r="AD50"/>
  <c r="AG50"/>
  <c r="M51"/>
  <c r="O51"/>
  <c r="R51"/>
  <c r="U51"/>
  <c r="X51"/>
  <c r="AA51"/>
  <c r="AD51"/>
  <c r="AG51"/>
  <c r="M52"/>
  <c r="O52"/>
  <c r="R52"/>
  <c r="U52"/>
  <c r="X52"/>
  <c r="AA52"/>
  <c r="AD52"/>
  <c r="AG52"/>
  <c r="M53"/>
  <c r="O53"/>
  <c r="R53"/>
  <c r="U53"/>
  <c r="X53"/>
  <c r="AA53"/>
  <c r="AD53"/>
  <c r="AG53"/>
  <c r="M54"/>
  <c r="O54"/>
  <c r="R54"/>
  <c r="U54"/>
  <c r="X54"/>
  <c r="AA54"/>
  <c r="AD54"/>
  <c r="AG54"/>
  <c r="M55"/>
  <c r="O55"/>
  <c r="R55"/>
  <c r="U55"/>
  <c r="X55"/>
  <c r="AA55"/>
  <c r="AD55"/>
  <c r="AG55"/>
  <c r="M56"/>
  <c r="O56"/>
  <c r="R56"/>
  <c r="U56"/>
  <c r="X56"/>
  <c r="AA56"/>
  <c r="AD56"/>
  <c r="AG56"/>
  <c r="M57"/>
  <c r="O57"/>
  <c r="R57"/>
  <c r="U57"/>
  <c r="X57"/>
  <c r="AA57"/>
  <c r="AD57"/>
  <c r="AG57"/>
  <c r="M58"/>
  <c r="O58"/>
  <c r="R58"/>
  <c r="U58"/>
  <c r="X58"/>
  <c r="AA58"/>
  <c r="AD58"/>
  <c r="AG58"/>
  <c r="M59"/>
  <c r="O59"/>
  <c r="R59"/>
  <c r="U59"/>
  <c r="X59"/>
  <c r="AA59"/>
  <c r="AD59"/>
  <c r="AG59"/>
  <c r="M60"/>
  <c r="O60"/>
  <c r="R60"/>
  <c r="U60"/>
  <c r="X60"/>
  <c r="AA60"/>
  <c r="AD60"/>
  <c r="AG60"/>
  <c r="M61"/>
  <c r="O61"/>
  <c r="R61"/>
  <c r="U61"/>
  <c r="X61"/>
  <c r="AA61"/>
  <c r="AD61"/>
  <c r="AG61"/>
  <c r="M62"/>
  <c r="O62"/>
  <c r="R62"/>
  <c r="U62"/>
  <c r="X62"/>
  <c r="AA62"/>
  <c r="AD62"/>
  <c r="AG62"/>
  <c r="M63"/>
  <c r="O63"/>
  <c r="R63"/>
  <c r="U63"/>
  <c r="X63"/>
  <c r="AA63"/>
  <c r="AD63"/>
  <c r="AG63"/>
  <c r="M64"/>
  <c r="O64"/>
  <c r="R64"/>
  <c r="U64"/>
  <c r="X64"/>
  <c r="AA64"/>
  <c r="AD64"/>
  <c r="AG64"/>
  <c r="M65"/>
  <c r="O65"/>
  <c r="R65"/>
  <c r="U65"/>
  <c r="X65"/>
  <c r="AA65"/>
  <c r="AD65"/>
  <c r="AG65"/>
  <c r="M66"/>
  <c r="O66"/>
  <c r="R66"/>
  <c r="U66"/>
  <c r="X66"/>
  <c r="AA66"/>
  <c r="AD66"/>
  <c r="AG66"/>
  <c r="M67"/>
  <c r="O67"/>
  <c r="R67"/>
  <c r="U67"/>
  <c r="X67"/>
  <c r="AA67"/>
  <c r="AD67"/>
  <c r="AG67"/>
  <c r="M68"/>
  <c r="O68"/>
  <c r="R68"/>
  <c r="U68"/>
  <c r="X68"/>
  <c r="AA68"/>
  <c r="AD68"/>
  <c r="AG68"/>
  <c r="M69"/>
  <c r="O69"/>
  <c r="R69"/>
  <c r="U69"/>
  <c r="X69"/>
  <c r="AA69"/>
  <c r="AD69"/>
  <c r="AG69"/>
  <c r="M70"/>
  <c r="O70"/>
  <c r="R70"/>
  <c r="U70"/>
  <c r="X70"/>
  <c r="AA70"/>
  <c r="AD70"/>
  <c r="AG70"/>
  <c r="M71"/>
  <c r="O71"/>
  <c r="R71"/>
  <c r="U71"/>
  <c r="X71"/>
  <c r="AA71"/>
  <c r="AD71"/>
  <c r="AG71"/>
  <c r="M72"/>
  <c r="O72"/>
  <c r="R72"/>
  <c r="U72"/>
  <c r="X72"/>
  <c r="AA72"/>
  <c r="AD72"/>
  <c r="AG72"/>
  <c r="M73"/>
  <c r="O73"/>
  <c r="R73"/>
  <c r="U73"/>
  <c r="X73"/>
  <c r="AA73"/>
  <c r="AD73"/>
  <c r="AG73"/>
  <c r="M74"/>
  <c r="R74"/>
  <c r="O74" s="1"/>
  <c r="U74"/>
  <c r="X74"/>
  <c r="AA74"/>
  <c r="AD74"/>
  <c r="AG74"/>
  <c r="M75"/>
  <c r="O75"/>
  <c r="R75"/>
  <c r="U75"/>
  <c r="X75"/>
  <c r="AA75"/>
  <c r="AD75"/>
  <c r="AG75"/>
  <c r="M76"/>
  <c r="O76"/>
  <c r="R76"/>
  <c r="U76"/>
  <c r="X76"/>
  <c r="AA76"/>
  <c r="AD76"/>
  <c r="AG76"/>
  <c r="M77"/>
  <c r="O77"/>
  <c r="R77"/>
  <c r="U77"/>
  <c r="X77"/>
  <c r="AA77"/>
  <c r="AD77"/>
  <c r="AG77"/>
  <c r="M78"/>
  <c r="O78"/>
  <c r="R78"/>
  <c r="U78"/>
  <c r="X78"/>
  <c r="AA78"/>
  <c r="AD78"/>
  <c r="AG78"/>
  <c r="M79"/>
  <c r="O79"/>
  <c r="R79"/>
  <c r="U79"/>
  <c r="X79"/>
  <c r="AA79"/>
  <c r="AD79"/>
  <c r="AG79"/>
  <c r="M80"/>
  <c r="O80"/>
  <c r="R80"/>
  <c r="U80"/>
  <c r="X80"/>
  <c r="AA80"/>
  <c r="AD80"/>
  <c r="AG80"/>
  <c r="M81"/>
  <c r="O81"/>
  <c r="R81"/>
  <c r="U81"/>
  <c r="X81"/>
  <c r="AA81"/>
  <c r="AD81"/>
  <c r="AG81"/>
  <c r="M82"/>
  <c r="O82"/>
  <c r="R82"/>
  <c r="U82"/>
  <c r="X82"/>
  <c r="AA82"/>
  <c r="AD82"/>
  <c r="AG82"/>
  <c r="M83"/>
  <c r="O83"/>
  <c r="R83"/>
  <c r="U83"/>
  <c r="X83"/>
  <c r="AA83"/>
  <c r="AD83"/>
  <c r="AG83"/>
  <c r="M84"/>
  <c r="R84"/>
  <c r="O84" s="1"/>
  <c r="U84"/>
  <c r="X84"/>
  <c r="X89" s="1"/>
  <c r="AA84"/>
  <c r="AD84"/>
  <c r="AG84"/>
  <c r="M85"/>
  <c r="O85"/>
  <c r="R85"/>
  <c r="U85"/>
  <c r="X85"/>
  <c r="AA85"/>
  <c r="AD85"/>
  <c r="AG85"/>
  <c r="M86"/>
  <c r="O86"/>
  <c r="R86"/>
  <c r="U86"/>
  <c r="X86"/>
  <c r="AA86"/>
  <c r="AD86"/>
  <c r="AG86"/>
  <c r="M87"/>
  <c r="O87"/>
  <c r="R87"/>
  <c r="U87"/>
  <c r="X87"/>
  <c r="AA87"/>
  <c r="AD87"/>
  <c r="AG87"/>
  <c r="M88"/>
  <c r="O88"/>
  <c r="R88"/>
  <c r="U88"/>
  <c r="X88"/>
  <c r="AA88"/>
  <c r="AD88"/>
  <c r="AG88"/>
  <c r="Q89"/>
  <c r="T89"/>
  <c r="W89"/>
  <c r="Z89"/>
  <c r="AC89"/>
  <c r="AC90" s="1"/>
  <c r="AF89"/>
  <c r="AF90" s="1"/>
  <c r="A91"/>
  <c r="D92" s="1"/>
  <c r="C91"/>
  <c r="E91"/>
  <c r="T96"/>
  <c r="V96" s="1"/>
  <c r="W96"/>
  <c r="Y96" s="1"/>
  <c r="Z96"/>
  <c r="Z121" s="1"/>
  <c r="AC130" s="1"/>
  <c r="S97"/>
  <c r="T97"/>
  <c r="K97" s="1"/>
  <c r="M97" s="1"/>
  <c r="Y97"/>
  <c r="AB97"/>
  <c r="AE97"/>
  <c r="AH97"/>
  <c r="S98"/>
  <c r="V98"/>
  <c r="W98"/>
  <c r="K98" s="1"/>
  <c r="M98" s="1"/>
  <c r="AB98"/>
  <c r="AE98"/>
  <c r="AH98"/>
  <c r="K99"/>
  <c r="N99" s="1"/>
  <c r="M99"/>
  <c r="S99"/>
  <c r="V99"/>
  <c r="Y99"/>
  <c r="AB99"/>
  <c r="AE99"/>
  <c r="AH99"/>
  <c r="S100"/>
  <c r="T100"/>
  <c r="K100" s="1"/>
  <c r="M100" s="1"/>
  <c r="V100"/>
  <c r="Y100"/>
  <c r="AB100"/>
  <c r="AE100"/>
  <c r="AH100"/>
  <c r="K101"/>
  <c r="M101"/>
  <c r="S101"/>
  <c r="V101"/>
  <c r="W101"/>
  <c r="Y101" s="1"/>
  <c r="AB101"/>
  <c r="AE101"/>
  <c r="AH101"/>
  <c r="K102"/>
  <c r="M102"/>
  <c r="N102"/>
  <c r="S102"/>
  <c r="V102"/>
  <c r="Y102"/>
  <c r="AB102"/>
  <c r="AE102"/>
  <c r="AH102"/>
  <c r="K103"/>
  <c r="M103" s="1"/>
  <c r="N103"/>
  <c r="S103"/>
  <c r="V103"/>
  <c r="Y103"/>
  <c r="AB103"/>
  <c r="AE103"/>
  <c r="AH103"/>
  <c r="K104"/>
  <c r="M104" s="1"/>
  <c r="N104"/>
  <c r="S104"/>
  <c r="V104"/>
  <c r="Y104"/>
  <c r="AB104"/>
  <c r="AE104"/>
  <c r="AH104"/>
  <c r="K105"/>
  <c r="M105" s="1"/>
  <c r="N105"/>
  <c r="S105"/>
  <c r="V105"/>
  <c r="Y105"/>
  <c r="AB105"/>
  <c r="AE105"/>
  <c r="AH105"/>
  <c r="K106"/>
  <c r="M106" s="1"/>
  <c r="N106"/>
  <c r="S106"/>
  <c r="V106"/>
  <c r="Y106"/>
  <c r="AB106"/>
  <c r="AE106"/>
  <c r="AH106"/>
  <c r="K107"/>
  <c r="M107"/>
  <c r="N107"/>
  <c r="S107"/>
  <c r="V107"/>
  <c r="Y107"/>
  <c r="AB107"/>
  <c r="AE107"/>
  <c r="AH107"/>
  <c r="K108"/>
  <c r="M108" s="1"/>
  <c r="N108"/>
  <c r="S108"/>
  <c r="V108"/>
  <c r="Y108"/>
  <c r="AB108"/>
  <c r="AE108"/>
  <c r="AH108"/>
  <c r="K109"/>
  <c r="M109"/>
  <c r="N109"/>
  <c r="S109"/>
  <c r="V109"/>
  <c r="Y109"/>
  <c r="AB109"/>
  <c r="AE109"/>
  <c r="K110"/>
  <c r="M110"/>
  <c r="N110"/>
  <c r="S110"/>
  <c r="V110"/>
  <c r="Y110"/>
  <c r="AB110"/>
  <c r="AE110"/>
  <c r="K111"/>
  <c r="M111"/>
  <c r="N111"/>
  <c r="S111"/>
  <c r="V111"/>
  <c r="Y111"/>
  <c r="AB111"/>
  <c r="AE111"/>
  <c r="K112"/>
  <c r="M112"/>
  <c r="N112"/>
  <c r="S112"/>
  <c r="V112"/>
  <c r="Y112"/>
  <c r="AB112"/>
  <c r="AE112"/>
  <c r="K113"/>
  <c r="M113"/>
  <c r="N113"/>
  <c r="S113"/>
  <c r="V113"/>
  <c r="Y113"/>
  <c r="AB113"/>
  <c r="AE113"/>
  <c r="K114"/>
  <c r="M114"/>
  <c r="N114"/>
  <c r="S114"/>
  <c r="V114"/>
  <c r="Y114"/>
  <c r="AB114"/>
  <c r="AE114"/>
  <c r="K115"/>
  <c r="M115"/>
  <c r="N115"/>
  <c r="S115"/>
  <c r="V115"/>
  <c r="Y115"/>
  <c r="AB115"/>
  <c r="AE115"/>
  <c r="AH115"/>
  <c r="K116"/>
  <c r="M116"/>
  <c r="N116"/>
  <c r="S116"/>
  <c r="V116"/>
  <c r="Y116"/>
  <c r="AB116"/>
  <c r="AE116"/>
  <c r="AH116"/>
  <c r="K117"/>
  <c r="M117"/>
  <c r="N117"/>
  <c r="S117"/>
  <c r="V117"/>
  <c r="Y117"/>
  <c r="AB117"/>
  <c r="AE117"/>
  <c r="AH117"/>
  <c r="K118"/>
  <c r="M118" s="1"/>
  <c r="N118"/>
  <c r="S118"/>
  <c r="V118"/>
  <c r="Y118"/>
  <c r="AB118"/>
  <c r="AE118"/>
  <c r="AH118"/>
  <c r="K119"/>
  <c r="M119" s="1"/>
  <c r="N119"/>
  <c r="S119"/>
  <c r="V119"/>
  <c r="Y119"/>
  <c r="AB119"/>
  <c r="AE119"/>
  <c r="AH119"/>
  <c r="K120"/>
  <c r="M120" s="1"/>
  <c r="N120"/>
  <c r="S120"/>
  <c r="V120"/>
  <c r="Y120"/>
  <c r="AB120"/>
  <c r="AE120"/>
  <c r="AH120"/>
  <c r="U127"/>
  <c r="A92" l="1"/>
  <c r="C92"/>
  <c r="B92"/>
  <c r="G130"/>
  <c r="Z90"/>
  <c r="O26"/>
  <c r="W121"/>
  <c r="AC129" s="1"/>
  <c r="E92"/>
  <c r="G131" s="1"/>
  <c r="W90"/>
  <c r="F92"/>
  <c r="G132" s="1"/>
  <c r="Y98"/>
  <c r="V97"/>
  <c r="T90"/>
  <c r="T121"/>
  <c r="AC128" s="1"/>
  <c r="M89"/>
  <c r="Q90"/>
  <c r="M133"/>
  <c r="AG16"/>
  <c r="AD16"/>
  <c r="O29"/>
  <c r="R89"/>
  <c r="AH12"/>
  <c r="AB96"/>
  <c r="AE16"/>
  <c r="O27"/>
  <c r="O24"/>
  <c r="Q127"/>
  <c r="AA89"/>
  <c r="AH10"/>
  <c r="AD89"/>
  <c r="AC121"/>
  <c r="AC131" s="1"/>
  <c r="AE96"/>
  <c r="AF16"/>
  <c r="AA43"/>
  <c r="AA90" s="1"/>
  <c r="Q121"/>
  <c r="AC127" s="1"/>
  <c r="U89"/>
  <c r="AH14"/>
  <c r="O89"/>
  <c r="AD43"/>
  <c r="O33"/>
  <c r="AC22"/>
  <c r="AH15"/>
  <c r="AH11"/>
  <c r="AG43"/>
  <c r="AG89"/>
  <c r="R43"/>
  <c r="AC16"/>
  <c r="G127"/>
  <c r="Q130"/>
  <c r="U130"/>
  <c r="Y130"/>
  <c r="O28"/>
  <c r="AF96"/>
  <c r="K96" s="1"/>
  <c r="Y132"/>
  <c r="W22"/>
  <c r="AH13"/>
  <c r="U132"/>
  <c r="G128"/>
  <c r="T22"/>
  <c r="AB16"/>
  <c r="Q132"/>
  <c r="G129"/>
  <c r="AD90" l="1"/>
  <c r="Y131"/>
  <c r="Q131"/>
  <c r="R90"/>
  <c r="AG132"/>
  <c r="AH16"/>
  <c r="AG127"/>
  <c r="U131"/>
  <c r="AG90"/>
  <c r="AG130"/>
  <c r="G133"/>
  <c r="Q128"/>
  <c r="U128"/>
  <c r="U32"/>
  <c r="Y128"/>
  <c r="M96"/>
  <c r="K121"/>
  <c r="M121" s="1"/>
  <c r="N96"/>
  <c r="N121" s="1"/>
  <c r="X31"/>
  <c r="X43" s="1"/>
  <c r="X90" s="1"/>
  <c r="U129"/>
  <c r="Q129"/>
  <c r="Y129"/>
  <c r="M33"/>
  <c r="AF121"/>
  <c r="AC132" s="1"/>
  <c r="AC133" s="1"/>
  <c r="AH96"/>
  <c r="AG131" l="1"/>
  <c r="M43"/>
  <c r="M90" s="1"/>
  <c r="U43"/>
  <c r="U90" s="1"/>
  <c r="O32"/>
  <c r="O43" s="1"/>
  <c r="O90" s="1"/>
  <c r="Q133"/>
  <c r="Y133"/>
  <c r="AG129"/>
  <c r="AG128"/>
  <c r="I133"/>
  <c r="U133"/>
  <c r="AG133" l="1"/>
  <c r="Q135"/>
  <c r="G135" l="1"/>
</calcChain>
</file>

<file path=xl/sharedStrings.xml><?xml version="1.0" encoding="utf-8"?>
<sst xmlns="http://schemas.openxmlformats.org/spreadsheetml/2006/main" count="1033" uniqueCount="120">
  <si>
    <t>专业名称：</t>
    <phoneticPr fontId="3" type="noConversion"/>
  </si>
  <si>
    <t>培养目标：</t>
    <phoneticPr fontId="3" type="noConversion"/>
  </si>
  <si>
    <t>高职</t>
    <phoneticPr fontId="3" type="noConversion"/>
  </si>
  <si>
    <t>修业年限：</t>
    <phoneticPr fontId="3" type="noConversion"/>
  </si>
  <si>
    <t>三年</t>
    <phoneticPr fontId="3" type="noConversion"/>
  </si>
  <si>
    <t>招生对象：</t>
    <phoneticPr fontId="3" type="noConversion"/>
  </si>
  <si>
    <t>高中</t>
    <phoneticPr fontId="3" type="noConversion"/>
  </si>
  <si>
    <t>专业代码：</t>
    <phoneticPr fontId="3" type="noConversion"/>
  </si>
  <si>
    <t>专业负责人：</t>
    <phoneticPr fontId="3" type="noConversion"/>
  </si>
  <si>
    <t>制表日期：</t>
    <phoneticPr fontId="3" type="noConversion"/>
  </si>
  <si>
    <t>一、教学进程规划表</t>
    <phoneticPr fontId="3" type="noConversion"/>
  </si>
  <si>
    <t>教     学</t>
    <phoneticPr fontId="3" type="noConversion"/>
  </si>
  <si>
    <t>入学
毕业
形势
政策
安全
劳动
机动</t>
    <phoneticPr fontId="3" type="noConversion"/>
  </si>
  <si>
    <t>假
期</t>
    <phoneticPr fontId="3" type="noConversion"/>
  </si>
  <si>
    <t>合
计</t>
    <phoneticPr fontId="3" type="noConversion"/>
  </si>
  <si>
    <t>课堂
教学</t>
    <phoneticPr fontId="3" type="noConversion"/>
  </si>
  <si>
    <t>实
训
周</t>
    <phoneticPr fontId="3" type="noConversion"/>
  </si>
  <si>
    <t>课
程
设
计</t>
    <phoneticPr fontId="3" type="noConversion"/>
  </si>
  <si>
    <t>顶
岗
实
习</t>
    <phoneticPr fontId="3" type="noConversion"/>
  </si>
  <si>
    <t>△</t>
    <phoneticPr fontId="3" type="noConversion"/>
  </si>
  <si>
    <t>※</t>
    <phoneticPr fontId="3" type="noConversion"/>
  </si>
  <si>
    <t>◆</t>
    <phoneticPr fontId="3" type="noConversion"/>
  </si>
  <si>
    <t>☆</t>
    <phoneticPr fontId="3" type="noConversion"/>
  </si>
  <si>
    <t>合计</t>
    <phoneticPr fontId="3" type="noConversion"/>
  </si>
  <si>
    <t>图例:</t>
    <phoneticPr fontId="3" type="noConversion"/>
  </si>
  <si>
    <t>□</t>
    <phoneticPr fontId="3" type="noConversion"/>
  </si>
  <si>
    <t>课堂教学    ：考试所在周   ◇ 实训  ◇: 实习实训周   ⊙ 课程设计周   ☆ 顶岗实习  ★ 企业岗位实习     ※ 公益劳动与机动    △ 入学、军事、毕业教育   ◆ 假期</t>
    <phoneticPr fontId="3" type="noConversion"/>
  </si>
  <si>
    <t>课程类别</t>
    <phoneticPr fontId="3" type="noConversion"/>
  </si>
  <si>
    <t>序号</t>
    <phoneticPr fontId="3" type="noConversion"/>
  </si>
  <si>
    <t>考核方式</t>
    <phoneticPr fontId="3" type="noConversion"/>
  </si>
  <si>
    <t>总学时</t>
    <phoneticPr fontId="3" type="noConversion"/>
  </si>
  <si>
    <t>总学分</t>
    <phoneticPr fontId="3" type="noConversion"/>
  </si>
  <si>
    <t>学期、周数、周学时及学分</t>
    <phoneticPr fontId="3" type="noConversion"/>
  </si>
  <si>
    <t>考
试</t>
    <phoneticPr fontId="3" type="noConversion"/>
  </si>
  <si>
    <t>考
查</t>
    <phoneticPr fontId="3" type="noConversion"/>
  </si>
  <si>
    <t>第一学期</t>
    <phoneticPr fontId="3" type="noConversion"/>
  </si>
  <si>
    <t>第二学期</t>
    <phoneticPr fontId="3" type="noConversion"/>
  </si>
  <si>
    <t>第三学期</t>
    <phoneticPr fontId="3" type="noConversion"/>
  </si>
  <si>
    <t>第四学期</t>
    <phoneticPr fontId="3" type="noConversion"/>
  </si>
  <si>
    <t>第五学期</t>
    <phoneticPr fontId="3" type="noConversion"/>
  </si>
  <si>
    <t>第六学期</t>
    <phoneticPr fontId="3" type="noConversion"/>
  </si>
  <si>
    <t>周</t>
    <phoneticPr fontId="3" type="noConversion"/>
  </si>
  <si>
    <t>学时</t>
    <phoneticPr fontId="3" type="noConversion"/>
  </si>
  <si>
    <t>学分</t>
    <phoneticPr fontId="3" type="noConversion"/>
  </si>
  <si>
    <t>思想道德修养和法律基础</t>
    <phoneticPr fontId="3" type="noConversion"/>
  </si>
  <si>
    <t>毛泽东思想和中国特色社会主义理论概论</t>
    <phoneticPr fontId="3" type="noConversion"/>
  </si>
  <si>
    <t>体育</t>
    <phoneticPr fontId="3" type="noConversion"/>
  </si>
  <si>
    <t>英语</t>
    <phoneticPr fontId="3" type="noConversion"/>
  </si>
  <si>
    <t>素
质
拓
展</t>
    <phoneticPr fontId="3" type="noConversion"/>
  </si>
  <si>
    <t>选修课一</t>
    <phoneticPr fontId="3" type="noConversion"/>
  </si>
  <si>
    <t>选修课二</t>
    <phoneticPr fontId="3" type="noConversion"/>
  </si>
  <si>
    <t>课程名称</t>
    <phoneticPr fontId="3" type="noConversion"/>
  </si>
  <si>
    <t>总周数</t>
    <phoneticPr fontId="3" type="noConversion"/>
  </si>
  <si>
    <t>课程学期分布</t>
    <phoneticPr fontId="3" type="noConversion"/>
  </si>
  <si>
    <t>实践课程</t>
    <phoneticPr fontId="3" type="noConversion"/>
  </si>
  <si>
    <t>学年</t>
    <phoneticPr fontId="3" type="noConversion"/>
  </si>
  <si>
    <t>学期</t>
    <phoneticPr fontId="3" type="noConversion"/>
  </si>
  <si>
    <t>考试课程数</t>
    <phoneticPr fontId="3" type="noConversion"/>
  </si>
  <si>
    <t>理论课时统计</t>
    <phoneticPr fontId="3" type="noConversion"/>
  </si>
  <si>
    <t>专业课程</t>
    <phoneticPr fontId="3" type="noConversion"/>
  </si>
  <si>
    <t>通识课程</t>
    <phoneticPr fontId="3" type="noConversion"/>
  </si>
  <si>
    <t>素质拓展</t>
    <phoneticPr fontId="3" type="noConversion"/>
  </si>
  <si>
    <t>第一学年</t>
    <phoneticPr fontId="3" type="noConversion"/>
  </si>
  <si>
    <t>第二学年</t>
    <phoneticPr fontId="3" type="noConversion"/>
  </si>
  <si>
    <t>第三学年</t>
    <phoneticPr fontId="3" type="noConversion"/>
  </si>
  <si>
    <t>选修课三</t>
    <phoneticPr fontId="3" type="noConversion"/>
  </si>
  <si>
    <t>入学教育、军训、形势与政策教育、安全教育、劳动、机动、毕业教育</t>
    <phoneticPr fontId="3" type="noConversion"/>
  </si>
  <si>
    <t>毛泽东思想与中国特色社会主义理论概论社会实践</t>
    <phoneticPr fontId="3" type="noConversion"/>
  </si>
  <si>
    <t>顶岗实习</t>
    <phoneticPr fontId="3" type="noConversion"/>
  </si>
  <si>
    <t>通识教育</t>
    <phoneticPr fontId="3" type="noConversion"/>
  </si>
  <si>
    <t>思想道德修养与法律基础社会实践</t>
    <phoneticPr fontId="3" type="noConversion"/>
  </si>
  <si>
    <t>二、课程安排表</t>
    <phoneticPr fontId="3" type="noConversion"/>
  </si>
  <si>
    <t>三、课程学时统计表</t>
    <phoneticPr fontId="3" type="noConversion"/>
  </si>
  <si>
    <t>选修课四</t>
    <phoneticPr fontId="3" type="noConversion"/>
  </si>
  <si>
    <t>职业基本素养</t>
    <phoneticPr fontId="3" type="noConversion"/>
  </si>
  <si>
    <t>△</t>
  </si>
  <si>
    <t>小计</t>
    <phoneticPr fontId="3" type="noConversion"/>
  </si>
  <si>
    <t>所属学院</t>
    <phoneticPr fontId="3" type="noConversion"/>
  </si>
  <si>
    <t>周学时小计</t>
    <phoneticPr fontId="3" type="noConversion"/>
  </si>
  <si>
    <t>实践课时(周)</t>
    <phoneticPr fontId="3" type="noConversion"/>
  </si>
  <si>
    <t>实践课占专业课总课时数</t>
    <phoneticPr fontId="3" type="noConversion"/>
  </si>
  <si>
    <t>安全教育</t>
    <phoneticPr fontId="3" type="noConversion"/>
  </si>
  <si>
    <t>生涯规划与创业就业指导</t>
    <phoneticPr fontId="3" type="noConversion"/>
  </si>
  <si>
    <t>方向一</t>
    <phoneticPr fontId="3" type="noConversion"/>
  </si>
  <si>
    <t>方向二</t>
    <phoneticPr fontId="3" type="noConversion"/>
  </si>
  <si>
    <t>方向三</t>
    <phoneticPr fontId="3" type="noConversion"/>
  </si>
  <si>
    <t>高等数学</t>
    <phoneticPr fontId="3" type="noConversion"/>
  </si>
  <si>
    <t>大学生心理健康</t>
    <phoneticPr fontId="3" type="noConversion"/>
  </si>
  <si>
    <t>形势与政策</t>
    <phoneticPr fontId="3" type="noConversion"/>
  </si>
  <si>
    <t>就业指导实践课</t>
    <phoneticPr fontId="12" type="noConversion"/>
  </si>
  <si>
    <t>生涯规划实践课</t>
    <phoneticPr fontId="12" type="noConversion"/>
  </si>
  <si>
    <t>思想道德修养与法律基础</t>
    <phoneticPr fontId="3" type="noConversion"/>
  </si>
  <si>
    <t>毛泽东思想与中国特色社会主义体系概论</t>
    <phoneticPr fontId="3" type="noConversion"/>
  </si>
  <si>
    <t>职业基本素养</t>
    <phoneticPr fontId="3" type="noConversion"/>
  </si>
  <si>
    <t>实用英语</t>
    <phoneticPr fontId="3" type="noConversion"/>
  </si>
  <si>
    <t>应用数学基础</t>
    <phoneticPr fontId="3" type="noConversion"/>
  </si>
  <si>
    <t>体育</t>
    <phoneticPr fontId="3" type="noConversion"/>
  </si>
  <si>
    <t>实践学时</t>
    <phoneticPr fontId="3" type="noConversion"/>
  </si>
  <si>
    <t>合计</t>
    <phoneticPr fontId="3" type="noConversion"/>
  </si>
  <si>
    <t>专业群共享</t>
    <phoneticPr fontId="3" type="noConversion"/>
  </si>
  <si>
    <t>专业群拓展</t>
    <phoneticPr fontId="3" type="noConversion"/>
  </si>
  <si>
    <t>通识课程</t>
    <phoneticPr fontId="3" type="noConversion"/>
  </si>
  <si>
    <t>专业群拓展课程</t>
    <phoneticPr fontId="3" type="noConversion"/>
  </si>
  <si>
    <t>公共类课程</t>
    <phoneticPr fontId="3" type="noConversion"/>
  </si>
  <si>
    <t>专业类课程</t>
    <phoneticPr fontId="3" type="noConversion"/>
  </si>
  <si>
    <t>专
业
类
课
程</t>
    <phoneticPr fontId="3" type="noConversion"/>
  </si>
  <si>
    <t>理实一体学时</t>
    <phoneticPr fontId="3" type="noConversion"/>
  </si>
  <si>
    <t>计算机应用基础</t>
    <phoneticPr fontId="3" type="noConversion"/>
  </si>
  <si>
    <t>大学物理</t>
    <phoneticPr fontId="3" type="noConversion"/>
  </si>
  <si>
    <t>公共类课程</t>
    <phoneticPr fontId="3" type="noConversion"/>
  </si>
  <si>
    <t>总学时</t>
    <phoneticPr fontId="3" type="noConversion"/>
  </si>
  <si>
    <t>公共课学时</t>
    <phoneticPr fontId="3" type="noConversion"/>
  </si>
  <si>
    <t>公共课学时占比</t>
    <phoneticPr fontId="3" type="noConversion"/>
  </si>
  <si>
    <t>实践学时</t>
    <phoneticPr fontId="3" type="noConversion"/>
  </si>
  <si>
    <t>实践学时占比</t>
    <phoneticPr fontId="3" type="noConversion"/>
  </si>
  <si>
    <t>公选课学时占比</t>
    <phoneticPr fontId="3" type="noConversion"/>
  </si>
  <si>
    <r>
      <rPr>
        <b/>
        <sz val="10"/>
        <color rgb="FFFF0000"/>
        <rFont val="宋体"/>
        <family val="3"/>
        <charset val="134"/>
      </rPr>
      <t>新一代信息技术基础</t>
    </r>
    <r>
      <rPr>
        <b/>
        <sz val="10"/>
        <rFont val="宋体"/>
        <family val="3"/>
        <charset val="134"/>
      </rPr>
      <t>--云/大/物/智/5G</t>
    </r>
    <phoneticPr fontId="3" type="noConversion"/>
  </si>
  <si>
    <r>
      <rPr>
        <b/>
        <sz val="10"/>
        <color rgb="FFFF0000"/>
        <rFont val="宋体"/>
        <family val="3"/>
        <charset val="134"/>
      </rPr>
      <t>新一代信息技术基础-</t>
    </r>
    <r>
      <rPr>
        <b/>
        <sz val="10"/>
        <rFont val="宋体"/>
        <family val="3"/>
        <charset val="134"/>
      </rPr>
      <t>云/大/物/智/5G</t>
    </r>
    <phoneticPr fontId="3" type="noConversion"/>
  </si>
  <si>
    <r>
      <rPr>
        <b/>
        <sz val="10"/>
        <color rgb="FFFF0000"/>
        <rFont val="宋体"/>
        <family val="3"/>
        <charset val="134"/>
      </rPr>
      <t>新一代信息技术基础-</t>
    </r>
    <r>
      <rPr>
        <b/>
        <sz val="10"/>
        <rFont val="宋体"/>
        <family val="3"/>
        <charset val="134"/>
      </rPr>
      <t>云/大/物/智/5G</t>
    </r>
    <phoneticPr fontId="3" type="noConversion"/>
  </si>
  <si>
    <r>
      <rPr>
        <b/>
        <sz val="10"/>
        <color rgb="FFFF0000"/>
        <rFont val="宋体"/>
        <family val="3"/>
        <charset val="134"/>
      </rPr>
      <t>新一代信息技术基础--</t>
    </r>
    <r>
      <rPr>
        <b/>
        <sz val="10"/>
        <rFont val="宋体"/>
        <family val="3"/>
        <charset val="134"/>
      </rPr>
      <t>云/大/物/智/5G</t>
    </r>
    <phoneticPr fontId="3" type="noConversion"/>
  </si>
</sst>
</file>

<file path=xl/styles.xml><?xml version="1.0" encoding="utf-8"?>
<styleSheet xmlns="http://schemas.openxmlformats.org/spreadsheetml/2006/main">
  <numFmts count="4">
    <numFmt numFmtId="176" formatCode="yyyy&quot;年&quot;m&quot;月&quot;d&quot;日&quot;;@"/>
    <numFmt numFmtId="177" formatCode="0.0_ "/>
    <numFmt numFmtId="178" formatCode="0_ "/>
    <numFmt numFmtId="179" formatCode="0.00_ "/>
  </numFmts>
  <fonts count="14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4"/>
      <name val="宋体"/>
      <family val="3"/>
      <charset val="134"/>
    </font>
    <font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12"/>
      <color theme="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1">
    <xf numFmtId="0" fontId="0" fillId="0" borderId="0" xfId="0"/>
    <xf numFmtId="0" fontId="2" fillId="0" borderId="0" xfId="1" applyFont="1"/>
    <xf numFmtId="0" fontId="10" fillId="0" borderId="0" xfId="1" applyFont="1" applyAlignment="1">
      <alignment vertical="center"/>
    </xf>
    <xf numFmtId="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10" fontId="7" fillId="0" borderId="0" xfId="1" applyNumberFormat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4" borderId="0" xfId="1" applyFont="1" applyFill="1" applyAlignment="1">
      <alignment vertical="center"/>
    </xf>
    <xf numFmtId="0" fontId="7" fillId="4" borderId="0" xfId="1" applyFont="1" applyFill="1" applyAlignment="1">
      <alignment horizontal="right" vertical="center"/>
    </xf>
    <xf numFmtId="0" fontId="7" fillId="4" borderId="0" xfId="1" applyFont="1" applyFill="1" applyAlignment="1">
      <alignment horizontal="left" vertical="center"/>
    </xf>
    <xf numFmtId="0" fontId="7" fillId="4" borderId="0" xfId="1" applyFont="1" applyFill="1" applyAlignment="1">
      <alignment vertical="center" shrinkToFit="1"/>
    </xf>
    <xf numFmtId="0" fontId="7" fillId="4" borderId="0" xfId="1" applyFont="1" applyFill="1" applyAlignment="1">
      <alignment horizontal="center" vertical="center"/>
    </xf>
    <xf numFmtId="0" fontId="7" fillId="3" borderId="0" xfId="1" applyFont="1" applyFill="1" applyAlignment="1">
      <alignment vertical="center"/>
    </xf>
    <xf numFmtId="0" fontId="7" fillId="4" borderId="0" xfId="1" applyFont="1" applyFill="1"/>
    <xf numFmtId="0" fontId="11" fillId="0" borderId="0" xfId="1" applyFont="1"/>
    <xf numFmtId="177" fontId="7" fillId="0" borderId="0" xfId="1" applyNumberFormat="1" applyFont="1" applyAlignment="1">
      <alignment vertical="center" shrinkToFit="1"/>
    </xf>
    <xf numFmtId="0" fontId="7" fillId="4" borderId="0" xfId="1" applyFont="1" applyFill="1" applyAlignment="1">
      <alignment horizontal="center" vertical="center" shrinkToFit="1"/>
    </xf>
    <xf numFmtId="177" fontId="7" fillId="4" borderId="0" xfId="1" applyNumberFormat="1" applyFont="1" applyFill="1" applyAlignment="1">
      <alignment vertical="center" shrinkToFit="1"/>
    </xf>
    <xf numFmtId="179" fontId="7" fillId="4" borderId="0" xfId="1" applyNumberFormat="1" applyFont="1" applyFill="1" applyAlignment="1">
      <alignment horizontal="center" vertical="center" shrinkToFit="1"/>
    </xf>
    <xf numFmtId="0" fontId="9" fillId="4" borderId="0" xfId="1" applyFont="1" applyFill="1" applyAlignment="1">
      <alignment horizontal="center" vertical="center" shrinkToFit="1"/>
    </xf>
    <xf numFmtId="9" fontId="7" fillId="4" borderId="0" xfId="1" applyNumberFormat="1" applyFont="1" applyFill="1" applyAlignment="1">
      <alignment vertical="center" shrinkToFit="1"/>
    </xf>
    <xf numFmtId="178" fontId="7" fillId="4" borderId="0" xfId="1" applyNumberFormat="1" applyFont="1" applyFill="1" applyAlignment="1">
      <alignment horizontal="center" vertical="center" shrinkToFit="1"/>
    </xf>
    <xf numFmtId="0" fontId="7" fillId="4" borderId="0" xfId="1" applyFont="1" applyFill="1" applyAlignment="1">
      <alignment horizontal="center" vertical="center" textRotation="255"/>
    </xf>
    <xf numFmtId="177" fontId="7" fillId="0" borderId="27" xfId="1" applyNumberFormat="1" applyFont="1" applyBorder="1" applyAlignment="1">
      <alignment vertical="center" shrinkToFit="1"/>
    </xf>
    <xf numFmtId="177" fontId="7" fillId="4" borderId="20" xfId="1" applyNumberFormat="1" applyFont="1" applyFill="1" applyBorder="1" applyAlignment="1">
      <alignment vertical="center" shrinkToFit="1"/>
    </xf>
    <xf numFmtId="0" fontId="7" fillId="4" borderId="20" xfId="1" applyFont="1" applyFill="1" applyBorder="1" applyAlignment="1">
      <alignment vertical="center" shrinkToFit="1"/>
    </xf>
    <xf numFmtId="9" fontId="7" fillId="4" borderId="20" xfId="1" applyNumberFormat="1" applyFont="1" applyFill="1" applyBorder="1" applyAlignment="1">
      <alignment vertical="center" shrinkToFit="1"/>
    </xf>
    <xf numFmtId="0" fontId="7" fillId="4" borderId="17" xfId="1" applyFont="1" applyFill="1" applyBorder="1" applyAlignment="1">
      <alignment horizontal="center" vertical="center" shrinkToFit="1"/>
    </xf>
    <xf numFmtId="0" fontId="7" fillId="4" borderId="13" xfId="1" applyFont="1" applyFill="1" applyBorder="1" applyAlignment="1">
      <alignment horizontal="center" vertical="center" shrinkToFit="1"/>
    </xf>
    <xf numFmtId="0" fontId="7" fillId="4" borderId="13" xfId="1" applyFont="1" applyFill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178" fontId="7" fillId="4" borderId="0" xfId="1" applyNumberFormat="1" applyFont="1" applyFill="1" applyAlignment="1">
      <alignment vertical="center" shrinkToFit="1"/>
    </xf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 shrinkToFit="1"/>
    </xf>
    <xf numFmtId="0" fontId="10" fillId="4" borderId="0" xfId="1" applyFont="1" applyFill="1" applyAlignment="1">
      <alignment horizontal="center" vertical="center" textRotation="255"/>
    </xf>
    <xf numFmtId="0" fontId="10" fillId="4" borderId="0" xfId="1" applyFont="1" applyFill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7" fillId="5" borderId="13" xfId="1" applyFont="1" applyFill="1" applyBorder="1" applyAlignment="1" applyProtection="1">
      <alignment horizontal="center" vertical="center"/>
      <protection locked="0"/>
    </xf>
    <xf numFmtId="0" fontId="7" fillId="0" borderId="13" xfId="1" applyFont="1" applyBorder="1" applyAlignment="1">
      <alignment horizontal="center" vertical="center"/>
    </xf>
    <xf numFmtId="0" fontId="7" fillId="2" borderId="13" xfId="1" applyFont="1" applyFill="1" applyBorder="1" applyAlignment="1" applyProtection="1">
      <alignment horizontal="center" vertical="center"/>
      <protection locked="0"/>
    </xf>
    <xf numFmtId="0" fontId="7" fillId="4" borderId="1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6" fillId="3" borderId="0" xfId="1" applyFont="1" applyFill="1" applyAlignment="1">
      <alignment vertical="center"/>
    </xf>
    <xf numFmtId="0" fontId="7" fillId="3" borderId="0" xfId="1" applyFont="1" applyFill="1"/>
    <xf numFmtId="0" fontId="2" fillId="0" borderId="0" xfId="1" applyFont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shrinkToFit="1"/>
    </xf>
    <xf numFmtId="0" fontId="2" fillId="0" borderId="6" xfId="1" applyFont="1" applyBorder="1" applyAlignment="1">
      <alignment horizontal="center"/>
    </xf>
    <xf numFmtId="0" fontId="2" fillId="4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 applyProtection="1">
      <alignment horizontal="center"/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>
      <alignment horizontal="center" vertical="center" wrapText="1" shrinkToFit="1"/>
    </xf>
    <xf numFmtId="176" fontId="2" fillId="4" borderId="0" xfId="1" applyNumberFormat="1" applyFont="1" applyFill="1" applyAlignment="1">
      <alignment horizontal="left" vertical="center" shrinkToFit="1"/>
    </xf>
    <xf numFmtId="0" fontId="2" fillId="4" borderId="0" xfId="1" applyFont="1" applyFill="1" applyAlignment="1">
      <alignment horizontal="center"/>
    </xf>
    <xf numFmtId="0" fontId="2" fillId="4" borderId="0" xfId="1" applyFont="1" applyFill="1"/>
    <xf numFmtId="0" fontId="2" fillId="4" borderId="0" xfId="1" applyFont="1" applyFill="1" applyAlignment="1">
      <alignment horizontal="left" vertical="center"/>
    </xf>
    <xf numFmtId="0" fontId="1" fillId="4" borderId="0" xfId="1" applyFill="1"/>
    <xf numFmtId="0" fontId="2" fillId="4" borderId="0" xfId="1" applyFont="1" applyFill="1" applyAlignment="1">
      <alignment horizontal="right"/>
    </xf>
    <xf numFmtId="0" fontId="4" fillId="4" borderId="0" xfId="1" applyFont="1" applyFill="1" applyAlignment="1">
      <alignment horizontal="left" vertical="center" wrapText="1" shrinkToFi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5" borderId="13" xfId="1" applyFont="1" applyFill="1" applyBorder="1" applyAlignment="1" applyProtection="1">
      <alignment horizontal="center" vertical="center" shrinkToFit="1"/>
      <protection locked="0"/>
    </xf>
    <xf numFmtId="0" fontId="7" fillId="4" borderId="13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 shrinkToFit="1"/>
    </xf>
    <xf numFmtId="0" fontId="7" fillId="4" borderId="23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4" borderId="13" xfId="1" applyFont="1" applyFill="1" applyBorder="1" applyAlignment="1">
      <alignment horizontal="center" vertical="center" shrinkToFit="1"/>
    </xf>
    <xf numFmtId="0" fontId="7" fillId="4" borderId="13" xfId="1" applyFont="1" applyFill="1" applyBorder="1" applyAlignment="1">
      <alignment horizontal="center" vertical="center"/>
    </xf>
    <xf numFmtId="0" fontId="7" fillId="5" borderId="13" xfId="1" applyFont="1" applyFill="1" applyBorder="1" applyAlignment="1" applyProtection="1">
      <alignment horizontal="center" vertical="center" shrinkToFit="1"/>
      <protection locked="0"/>
    </xf>
    <xf numFmtId="0" fontId="7" fillId="0" borderId="13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/>
    </xf>
    <xf numFmtId="0" fontId="7" fillId="3" borderId="0" xfId="1" applyFont="1" applyFill="1"/>
    <xf numFmtId="0" fontId="2" fillId="0" borderId="0" xfId="1" applyFont="1" applyAlignment="1">
      <alignment horizontal="center" vertical="center"/>
    </xf>
    <xf numFmtId="0" fontId="7" fillId="4" borderId="13" xfId="1" applyFont="1" applyFill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7" fillId="4" borderId="30" xfId="1" applyFont="1" applyFill="1" applyBorder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 shrinkToFit="1"/>
    </xf>
    <xf numFmtId="0" fontId="7" fillId="4" borderId="13" xfId="1" applyFont="1" applyFill="1" applyBorder="1" applyAlignment="1">
      <alignment horizontal="center" vertical="center" shrinkToFit="1"/>
    </xf>
    <xf numFmtId="0" fontId="7" fillId="4" borderId="13" xfId="1" applyFont="1" applyFill="1" applyBorder="1" applyAlignment="1">
      <alignment horizontal="center" vertical="center"/>
    </xf>
    <xf numFmtId="0" fontId="7" fillId="5" borderId="13" xfId="1" applyFont="1" applyFill="1" applyBorder="1" applyAlignment="1" applyProtection="1">
      <alignment horizontal="center" vertical="center" shrinkToFit="1"/>
      <protection locked="0"/>
    </xf>
    <xf numFmtId="0" fontId="7" fillId="0" borderId="13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6" xfId="1" applyFont="1" applyBorder="1" applyAlignment="1">
      <alignment horizontal="center"/>
    </xf>
    <xf numFmtId="0" fontId="7" fillId="3" borderId="0" xfId="1" applyFont="1" applyFill="1"/>
    <xf numFmtId="0" fontId="2" fillId="0" borderId="0" xfId="1" applyFont="1" applyAlignment="1">
      <alignment horizontal="center" vertical="center"/>
    </xf>
    <xf numFmtId="0" fontId="7" fillId="4" borderId="21" xfId="1" applyFont="1" applyFill="1" applyBorder="1" applyAlignment="1">
      <alignment vertical="center" shrinkToFit="1"/>
    </xf>
    <xf numFmtId="0" fontId="7" fillId="4" borderId="22" xfId="1" applyFont="1" applyFill="1" applyBorder="1" applyAlignment="1">
      <alignment vertical="center" shrinkToFit="1"/>
    </xf>
    <xf numFmtId="0" fontId="7" fillId="4" borderId="29" xfId="1" applyFont="1" applyFill="1" applyBorder="1" applyAlignment="1">
      <alignment vertical="center" shrinkToFit="1"/>
    </xf>
    <xf numFmtId="0" fontId="7" fillId="4" borderId="23" xfId="1" applyFont="1" applyFill="1" applyBorder="1" applyAlignment="1">
      <alignment horizontal="center" vertical="center"/>
    </xf>
    <xf numFmtId="177" fontId="10" fillId="4" borderId="0" xfId="1" applyNumberFormat="1" applyFont="1" applyFill="1" applyAlignment="1">
      <alignment horizontal="center" vertical="center" shrinkToFit="1"/>
    </xf>
    <xf numFmtId="0" fontId="10" fillId="4" borderId="0" xfId="1" applyFont="1" applyFill="1" applyAlignment="1">
      <alignment horizontal="center" vertical="center"/>
    </xf>
    <xf numFmtId="10" fontId="7" fillId="4" borderId="21" xfId="1" applyNumberFormat="1" applyFont="1" applyFill="1" applyBorder="1" applyAlignment="1">
      <alignment horizontal="center" vertical="center" shrinkToFit="1"/>
    </xf>
    <xf numFmtId="10" fontId="7" fillId="4" borderId="23" xfId="1" applyNumberFormat="1" applyFont="1" applyFill="1" applyBorder="1" applyAlignment="1">
      <alignment horizontal="center" vertical="center" shrinkToFit="1"/>
    </xf>
    <xf numFmtId="0" fontId="7" fillId="4" borderId="21" xfId="1" applyFont="1" applyFill="1" applyBorder="1" applyAlignment="1">
      <alignment horizontal="center" vertical="center" shrinkToFit="1"/>
    </xf>
    <xf numFmtId="0" fontId="7" fillId="4" borderId="22" xfId="1" applyFont="1" applyFill="1" applyBorder="1" applyAlignment="1">
      <alignment horizontal="center" vertical="center" shrinkToFit="1"/>
    </xf>
    <xf numFmtId="0" fontId="7" fillId="4" borderId="23" xfId="1" applyFont="1" applyFill="1" applyBorder="1" applyAlignment="1">
      <alignment horizontal="center" vertical="center" shrinkToFit="1"/>
    </xf>
    <xf numFmtId="0" fontId="10" fillId="4" borderId="0" xfId="1" applyFont="1" applyFill="1" applyBorder="1" applyAlignment="1">
      <alignment horizontal="center" vertical="center"/>
    </xf>
    <xf numFmtId="10" fontId="10" fillId="4" borderId="0" xfId="1" applyNumberFormat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 shrinkToFit="1"/>
    </xf>
    <xf numFmtId="10" fontId="10" fillId="4" borderId="0" xfId="1" applyNumberFormat="1" applyFont="1" applyFill="1" applyAlignment="1">
      <alignment horizontal="center" vertical="center" shrinkToFit="1"/>
    </xf>
    <xf numFmtId="178" fontId="7" fillId="4" borderId="13" xfId="1" applyNumberFormat="1" applyFont="1" applyFill="1" applyBorder="1" applyAlignment="1">
      <alignment horizontal="center" vertical="center" shrinkToFit="1"/>
    </xf>
    <xf numFmtId="178" fontId="7" fillId="4" borderId="17" xfId="1" applyNumberFormat="1" applyFont="1" applyFill="1" applyBorder="1" applyAlignment="1">
      <alignment horizontal="center" vertical="center" shrinkToFit="1"/>
    </xf>
    <xf numFmtId="0" fontId="7" fillId="4" borderId="28" xfId="1" applyFont="1" applyFill="1" applyBorder="1" applyAlignment="1">
      <alignment horizontal="center" vertical="center"/>
    </xf>
    <xf numFmtId="0" fontId="7" fillId="4" borderId="22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178" fontId="7" fillId="4" borderId="21" xfId="1" applyNumberFormat="1" applyFont="1" applyFill="1" applyBorder="1" applyAlignment="1">
      <alignment horizontal="center" vertical="center"/>
    </xf>
    <xf numFmtId="178" fontId="7" fillId="4" borderId="23" xfId="1" applyNumberFormat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178" fontId="7" fillId="4" borderId="21" xfId="1" applyNumberFormat="1" applyFont="1" applyFill="1" applyBorder="1" applyAlignment="1">
      <alignment horizontal="center" vertical="center" shrinkToFit="1"/>
    </xf>
    <xf numFmtId="178" fontId="7" fillId="4" borderId="22" xfId="1" applyNumberFormat="1" applyFont="1" applyFill="1" applyBorder="1" applyAlignment="1">
      <alignment horizontal="center" vertical="center" shrinkToFit="1"/>
    </xf>
    <xf numFmtId="178" fontId="7" fillId="4" borderId="23" xfId="1" applyNumberFormat="1" applyFont="1" applyFill="1" applyBorder="1" applyAlignment="1">
      <alignment horizontal="center" vertical="center" shrinkToFit="1"/>
    </xf>
    <xf numFmtId="10" fontId="7" fillId="4" borderId="22" xfId="1" applyNumberFormat="1" applyFont="1" applyFill="1" applyBorder="1" applyAlignment="1">
      <alignment horizontal="center" vertical="center" shrinkToFit="1"/>
    </xf>
    <xf numFmtId="179" fontId="7" fillId="4" borderId="13" xfId="1" applyNumberFormat="1" applyFont="1" applyFill="1" applyBorder="1" applyAlignment="1">
      <alignment horizontal="center" vertical="center" shrinkToFit="1"/>
    </xf>
    <xf numFmtId="0" fontId="7" fillId="4" borderId="19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 shrinkToFit="1"/>
    </xf>
    <xf numFmtId="9" fontId="7" fillId="4" borderId="13" xfId="1" applyNumberFormat="1" applyFont="1" applyFill="1" applyBorder="1" applyAlignment="1">
      <alignment horizontal="center" vertical="center" shrinkToFit="1"/>
    </xf>
    <xf numFmtId="177" fontId="7" fillId="4" borderId="13" xfId="1" applyNumberFormat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left"/>
    </xf>
    <xf numFmtId="0" fontId="7" fillId="4" borderId="24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177" fontId="7" fillId="4" borderId="12" xfId="1" applyNumberFormat="1" applyFont="1" applyFill="1" applyBorder="1" applyAlignment="1">
      <alignment horizontal="center" vertical="center" shrinkToFit="1"/>
    </xf>
    <xf numFmtId="177" fontId="7" fillId="4" borderId="25" xfId="1" applyNumberFormat="1" applyFont="1" applyFill="1" applyBorder="1" applyAlignment="1">
      <alignment horizontal="center" vertical="center" shrinkToFit="1"/>
    </xf>
    <xf numFmtId="177" fontId="7" fillId="4" borderId="17" xfId="1" applyNumberFormat="1" applyFont="1" applyFill="1" applyBorder="1" applyAlignment="1">
      <alignment horizontal="center" vertical="center" shrinkToFit="1"/>
    </xf>
    <xf numFmtId="0" fontId="7" fillId="5" borderId="13" xfId="1" applyFont="1" applyFill="1" applyBorder="1" applyAlignment="1" applyProtection="1">
      <alignment horizontal="center" vertical="center" shrinkToFit="1"/>
      <protection locked="0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177" fontId="7" fillId="4" borderId="21" xfId="1" applyNumberFormat="1" applyFont="1" applyFill="1" applyBorder="1" applyAlignment="1">
      <alignment horizontal="center" vertical="center" shrinkToFit="1"/>
    </xf>
    <xf numFmtId="177" fontId="7" fillId="4" borderId="23" xfId="1" applyNumberFormat="1" applyFont="1" applyFill="1" applyBorder="1" applyAlignment="1">
      <alignment horizontal="center" vertical="center" shrinkToFit="1"/>
    </xf>
    <xf numFmtId="0" fontId="9" fillId="4" borderId="21" xfId="1" applyFont="1" applyFill="1" applyBorder="1" applyAlignment="1">
      <alignment horizontal="center" vertical="center" shrinkToFit="1"/>
    </xf>
    <xf numFmtId="0" fontId="9" fillId="4" borderId="22" xfId="1" applyFont="1" applyFill="1" applyBorder="1" applyAlignment="1">
      <alignment horizontal="center" vertical="center" shrinkToFit="1"/>
    </xf>
    <xf numFmtId="0" fontId="9" fillId="4" borderId="23" xfId="1" applyFont="1" applyFill="1" applyBorder="1" applyAlignment="1">
      <alignment horizontal="center" vertical="center" shrinkToFit="1"/>
    </xf>
    <xf numFmtId="179" fontId="7" fillId="4" borderId="21" xfId="1" applyNumberFormat="1" applyFont="1" applyFill="1" applyBorder="1" applyAlignment="1">
      <alignment horizontal="center" vertical="center" shrinkToFit="1"/>
    </xf>
    <xf numFmtId="179" fontId="7" fillId="4" borderId="23" xfId="1" applyNumberFormat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179" fontId="7" fillId="5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13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/>
    </xf>
    <xf numFmtId="179" fontId="7" fillId="0" borderId="13" xfId="1" applyNumberFormat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left" vertical="center" shrinkToFit="1"/>
    </xf>
    <xf numFmtId="0" fontId="7" fillId="4" borderId="19" xfId="1" applyFont="1" applyFill="1" applyBorder="1" applyAlignment="1">
      <alignment horizontal="center" vertical="center" textRotation="255"/>
    </xf>
    <xf numFmtId="0" fontId="7" fillId="4" borderId="13" xfId="1" applyFont="1" applyFill="1" applyBorder="1" applyAlignment="1">
      <alignment horizontal="center" vertical="center" textRotation="255"/>
    </xf>
    <xf numFmtId="0" fontId="1" fillId="0" borderId="13" xfId="1" applyBorder="1"/>
    <xf numFmtId="0" fontId="7" fillId="4" borderId="17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shrinkToFit="1"/>
    </xf>
    <xf numFmtId="0" fontId="10" fillId="4" borderId="9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 textRotation="255"/>
    </xf>
    <xf numFmtId="0" fontId="7" fillId="4" borderId="25" xfId="1" applyFont="1" applyFill="1" applyBorder="1" applyAlignment="1">
      <alignment horizontal="center" vertical="center"/>
    </xf>
    <xf numFmtId="177" fontId="7" fillId="4" borderId="13" xfId="1" applyNumberFormat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7" fillId="4" borderId="33" xfId="1" applyFont="1" applyFill="1" applyBorder="1" applyAlignment="1">
      <alignment horizontal="center" vertical="center"/>
    </xf>
    <xf numFmtId="177" fontId="7" fillId="4" borderId="33" xfId="1" applyNumberFormat="1" applyFont="1" applyFill="1" applyBorder="1" applyAlignment="1">
      <alignment horizontal="center" vertical="center"/>
    </xf>
    <xf numFmtId="177" fontId="7" fillId="4" borderId="17" xfId="1" applyNumberFormat="1" applyFont="1" applyFill="1" applyBorder="1" applyAlignment="1">
      <alignment horizontal="center"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7" fillId="5" borderId="13" xfId="1" applyFont="1" applyFill="1" applyBorder="1" applyAlignment="1" applyProtection="1">
      <alignment horizontal="left" vertical="center"/>
      <protection locked="0"/>
    </xf>
    <xf numFmtId="177" fontId="7" fillId="4" borderId="30" xfId="1" applyNumberFormat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textRotation="255" shrinkToFit="1"/>
      <protection locked="0"/>
    </xf>
    <xf numFmtId="0" fontId="7" fillId="2" borderId="31" xfId="1" applyFont="1" applyFill="1" applyBorder="1" applyAlignment="1" applyProtection="1">
      <alignment horizontal="center" vertical="center" textRotation="255" shrinkToFit="1"/>
      <protection locked="0"/>
    </xf>
    <xf numFmtId="0" fontId="7" fillId="2" borderId="32" xfId="1" applyFont="1" applyFill="1" applyBorder="1" applyAlignment="1" applyProtection="1">
      <alignment horizontal="center" vertical="center" textRotation="255" shrinkToFit="1"/>
      <protection locked="0"/>
    </xf>
    <xf numFmtId="177" fontId="7" fillId="0" borderId="13" xfId="1" applyNumberFormat="1" applyFont="1" applyBorder="1" applyAlignment="1">
      <alignment horizontal="center" vertical="center"/>
    </xf>
    <xf numFmtId="177" fontId="7" fillId="0" borderId="17" xfId="1" applyNumberFormat="1" applyFont="1" applyBorder="1" applyAlignment="1">
      <alignment horizontal="center" vertical="center"/>
    </xf>
    <xf numFmtId="0" fontId="7" fillId="4" borderId="26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7" fillId="4" borderId="16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 applyProtection="1">
      <alignment horizontal="left" vertical="center"/>
      <protection locked="0"/>
    </xf>
    <xf numFmtId="0" fontId="7" fillId="2" borderId="13" xfId="0" applyFont="1" applyFill="1" applyBorder="1" applyAlignment="1" applyProtection="1">
      <alignment horizontal="left" vertical="center"/>
    </xf>
    <xf numFmtId="0" fontId="7" fillId="4" borderId="30" xfId="1" applyFont="1" applyFill="1" applyBorder="1" applyAlignment="1">
      <alignment horizontal="center" vertical="center" textRotation="255"/>
    </xf>
    <xf numFmtId="0" fontId="7" fillId="4" borderId="31" xfId="1" applyFont="1" applyFill="1" applyBorder="1" applyAlignment="1">
      <alignment horizontal="center" vertical="center" textRotation="255"/>
    </xf>
    <xf numFmtId="0" fontId="7" fillId="4" borderId="32" xfId="1" applyFont="1" applyFill="1" applyBorder="1" applyAlignment="1">
      <alignment horizontal="center" vertical="center" textRotation="255"/>
    </xf>
    <xf numFmtId="0" fontId="7" fillId="4" borderId="17" xfId="1" applyFont="1" applyFill="1" applyBorder="1" applyAlignment="1">
      <alignment horizontal="center" vertical="center" shrinkToFit="1"/>
    </xf>
    <xf numFmtId="0" fontId="7" fillId="4" borderId="12" xfId="1" applyFont="1" applyFill="1" applyBorder="1" applyAlignment="1">
      <alignment horizontal="distributed" vertical="distributed" wrapText="1"/>
    </xf>
    <xf numFmtId="0" fontId="7" fillId="4" borderId="13" xfId="1" applyFont="1" applyFill="1" applyBorder="1" applyAlignment="1">
      <alignment horizontal="distributed" vertical="distributed" wrapText="1"/>
    </xf>
    <xf numFmtId="0" fontId="7" fillId="4" borderId="12" xfId="1" applyFont="1" applyFill="1" applyBorder="1" applyAlignment="1">
      <alignment horizontal="center" vertical="center" shrinkToFit="1"/>
    </xf>
    <xf numFmtId="0" fontId="7" fillId="4" borderId="25" xfId="1" applyFont="1" applyFill="1" applyBorder="1" applyAlignment="1">
      <alignment horizontal="center" vertical="center" shrinkToFit="1"/>
    </xf>
    <xf numFmtId="0" fontId="7" fillId="4" borderId="13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1" xfId="1" applyFont="1" applyBorder="1" applyAlignment="1">
      <alignment horizontal="center"/>
    </xf>
    <xf numFmtId="0" fontId="7" fillId="3" borderId="0" xfId="1" applyFont="1" applyFill="1"/>
    <xf numFmtId="0" fontId="5" fillId="0" borderId="0" xfId="1" applyFont="1" applyAlignment="1">
      <alignment horizontal="left"/>
    </xf>
    <xf numFmtId="0" fontId="7" fillId="4" borderId="34" xfId="1" applyFont="1" applyFill="1" applyBorder="1" applyAlignment="1">
      <alignment horizontal="center" vertical="center" textRotation="255" wrapText="1"/>
    </xf>
    <xf numFmtId="0" fontId="7" fillId="4" borderId="31" xfId="1" applyFont="1" applyFill="1" applyBorder="1" applyAlignment="1">
      <alignment horizontal="center" vertical="center" textRotation="255" wrapText="1"/>
    </xf>
    <xf numFmtId="0" fontId="7" fillId="4" borderId="32" xfId="1" applyFont="1" applyFill="1" applyBorder="1" applyAlignment="1">
      <alignment horizontal="center" vertical="center" textRotation="255" wrapText="1"/>
    </xf>
    <xf numFmtId="0" fontId="5" fillId="0" borderId="3" xfId="1" applyFont="1" applyBorder="1" applyAlignment="1">
      <alignment horizontal="left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 vertical="center" wrapText="1" shrinkToFit="1"/>
    </xf>
    <xf numFmtId="0" fontId="6" fillId="0" borderId="5" xfId="1" applyFont="1" applyBorder="1" applyAlignment="1">
      <alignment horizontal="center"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4" fillId="2" borderId="2" xfId="1" applyFont="1" applyFill="1" applyBorder="1" applyAlignment="1" applyProtection="1">
      <alignment horizontal="left" vertical="center" wrapText="1" shrinkToFit="1"/>
      <protection locked="0"/>
    </xf>
    <xf numFmtId="0" fontId="2" fillId="2" borderId="2" xfId="1" applyFont="1" applyFill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right"/>
    </xf>
    <xf numFmtId="0" fontId="1" fillId="0" borderId="0" xfId="1"/>
    <xf numFmtId="176" fontId="2" fillId="2" borderId="1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1" xfId="1" applyFont="1" applyFill="1" applyBorder="1" applyAlignment="1" applyProtection="1">
      <alignment horizontal="left" vertical="center" wrapText="1" shrinkToFit="1"/>
      <protection locked="0"/>
    </xf>
    <xf numFmtId="0" fontId="2" fillId="0" borderId="0" xfId="1" applyFont="1" applyAlignment="1">
      <alignment horizontal="center" vertical="center" shrinkToFit="1"/>
    </xf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distributed" vertical="center"/>
    </xf>
    <xf numFmtId="0" fontId="7" fillId="4" borderId="0" xfId="1" applyFont="1" applyFill="1" applyBorder="1" applyAlignment="1">
      <alignment horizontal="center" vertical="center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16" xfId="1" applyFont="1" applyFill="1" applyBorder="1" applyAlignment="1" applyProtection="1">
      <alignment horizontal="center" vertical="center"/>
      <protection locked="0"/>
    </xf>
    <xf numFmtId="0" fontId="13" fillId="4" borderId="13" xfId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19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104775</xdr:rowOff>
    </xdr:from>
    <xdr:to>
      <xdr:col>1</xdr:col>
      <xdr:colOff>88721</xdr:colOff>
      <xdr:row>8</xdr:row>
      <xdr:rowOff>759133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xmlns="" id="{0868375E-C47D-40D7-A6C5-1419F2E6E7C9}"/>
            </a:ext>
          </a:extLst>
        </xdr:cNvPr>
        <xdr:cNvGrpSpPr/>
      </xdr:nvGrpSpPr>
      <xdr:grpSpPr>
        <a:xfrm>
          <a:off x="0" y="1457325"/>
          <a:ext cx="431621" cy="835333"/>
          <a:chOff x="0" y="723900"/>
          <a:chExt cx="441146" cy="83533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xmlns="" id="{9D3279E8-78DA-4B14-B2B3-912F2D890907}"/>
              </a:ext>
            </a:extLst>
          </xdr:cNvPr>
          <xdr:cNvSpPr txBox="1"/>
        </xdr:nvSpPr>
        <xdr:spPr>
          <a:xfrm>
            <a:off x="0" y="723900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zh-CN" altLang="en-US" sz="1000" b="1"/>
              <a:t>周次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F993F061-D84A-476B-AD85-D8100FD5DC8D}"/>
              </a:ext>
            </a:extLst>
          </xdr:cNvPr>
          <xdr:cNvSpPr txBox="1"/>
        </xdr:nvSpPr>
        <xdr:spPr>
          <a:xfrm>
            <a:off x="0" y="1133475"/>
            <a:ext cx="276227" cy="4257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zh-CN" altLang="en-US" sz="1000" b="1"/>
              <a:t>学</a:t>
            </a:r>
            <a:endParaRPr lang="en-US" altLang="zh-CN" sz="1000" b="1"/>
          </a:p>
          <a:p>
            <a:r>
              <a:rPr lang="zh-CN" altLang="en-US" sz="1000" b="1"/>
              <a:t>期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104775</xdr:rowOff>
    </xdr:from>
    <xdr:to>
      <xdr:col>1</xdr:col>
      <xdr:colOff>88721</xdr:colOff>
      <xdr:row>8</xdr:row>
      <xdr:rowOff>759133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xmlns="" id="{0868375E-C47D-40D7-A6C5-1419F2E6E7C9}"/>
            </a:ext>
          </a:extLst>
        </xdr:cNvPr>
        <xdr:cNvGrpSpPr/>
      </xdr:nvGrpSpPr>
      <xdr:grpSpPr>
        <a:xfrm>
          <a:off x="0" y="1457325"/>
          <a:ext cx="431621" cy="835333"/>
          <a:chOff x="0" y="723900"/>
          <a:chExt cx="441146" cy="83533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xmlns="" id="{9D3279E8-78DA-4B14-B2B3-912F2D890907}"/>
              </a:ext>
            </a:extLst>
          </xdr:cNvPr>
          <xdr:cNvSpPr txBox="1"/>
        </xdr:nvSpPr>
        <xdr:spPr>
          <a:xfrm>
            <a:off x="0" y="723900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zh-CN" altLang="en-US" sz="1000" b="1"/>
              <a:t>周次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F993F061-D84A-476B-AD85-D8100FD5DC8D}"/>
              </a:ext>
            </a:extLst>
          </xdr:cNvPr>
          <xdr:cNvSpPr txBox="1"/>
        </xdr:nvSpPr>
        <xdr:spPr>
          <a:xfrm>
            <a:off x="0" y="1133475"/>
            <a:ext cx="276227" cy="4257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zh-CN" altLang="en-US" sz="1000" b="1"/>
              <a:t>学</a:t>
            </a:r>
            <a:endParaRPr lang="en-US" altLang="zh-CN" sz="1000" b="1"/>
          </a:p>
          <a:p>
            <a:r>
              <a:rPr lang="zh-CN" altLang="en-US" sz="1000" b="1"/>
              <a:t>期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104775</xdr:rowOff>
    </xdr:from>
    <xdr:to>
      <xdr:col>1</xdr:col>
      <xdr:colOff>88721</xdr:colOff>
      <xdr:row>8</xdr:row>
      <xdr:rowOff>759133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xmlns="" id="{0868375E-C47D-40D7-A6C5-1419F2E6E7C9}"/>
            </a:ext>
          </a:extLst>
        </xdr:cNvPr>
        <xdr:cNvGrpSpPr/>
      </xdr:nvGrpSpPr>
      <xdr:grpSpPr>
        <a:xfrm>
          <a:off x="0" y="1457325"/>
          <a:ext cx="431621" cy="835333"/>
          <a:chOff x="0" y="723900"/>
          <a:chExt cx="441146" cy="83533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xmlns="" id="{9D3279E8-78DA-4B14-B2B3-912F2D890907}"/>
              </a:ext>
            </a:extLst>
          </xdr:cNvPr>
          <xdr:cNvSpPr txBox="1"/>
        </xdr:nvSpPr>
        <xdr:spPr>
          <a:xfrm>
            <a:off x="0" y="723900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zh-CN" altLang="en-US" sz="1000" b="1"/>
              <a:t>周次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F993F061-D84A-476B-AD85-D8100FD5DC8D}"/>
              </a:ext>
            </a:extLst>
          </xdr:cNvPr>
          <xdr:cNvSpPr txBox="1"/>
        </xdr:nvSpPr>
        <xdr:spPr>
          <a:xfrm>
            <a:off x="0" y="1133475"/>
            <a:ext cx="276227" cy="4257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zh-CN" altLang="en-US" sz="1000" b="1"/>
              <a:t>学</a:t>
            </a:r>
            <a:endParaRPr lang="en-US" altLang="zh-CN" sz="1000" b="1"/>
          </a:p>
          <a:p>
            <a:r>
              <a:rPr lang="zh-CN" altLang="en-US" sz="1000" b="1"/>
              <a:t>期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104775</xdr:rowOff>
    </xdr:from>
    <xdr:to>
      <xdr:col>1</xdr:col>
      <xdr:colOff>88721</xdr:colOff>
      <xdr:row>8</xdr:row>
      <xdr:rowOff>759133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xmlns="" id="{0868375E-C47D-40D7-A6C5-1419F2E6E7C9}"/>
            </a:ext>
          </a:extLst>
        </xdr:cNvPr>
        <xdr:cNvGrpSpPr/>
      </xdr:nvGrpSpPr>
      <xdr:grpSpPr>
        <a:xfrm>
          <a:off x="0" y="1457325"/>
          <a:ext cx="431621" cy="835333"/>
          <a:chOff x="0" y="723900"/>
          <a:chExt cx="441146" cy="83533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xmlns="" id="{9D3279E8-78DA-4B14-B2B3-912F2D890907}"/>
              </a:ext>
            </a:extLst>
          </xdr:cNvPr>
          <xdr:cNvSpPr txBox="1"/>
        </xdr:nvSpPr>
        <xdr:spPr>
          <a:xfrm>
            <a:off x="0" y="723900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zh-CN" altLang="en-US" sz="1000" b="1"/>
              <a:t>周次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F993F061-D84A-476B-AD85-D8100FD5DC8D}"/>
              </a:ext>
            </a:extLst>
          </xdr:cNvPr>
          <xdr:cNvSpPr txBox="1"/>
        </xdr:nvSpPr>
        <xdr:spPr>
          <a:xfrm>
            <a:off x="0" y="1133475"/>
            <a:ext cx="276227" cy="4257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zh-CN" altLang="en-US" sz="1000" b="1"/>
              <a:t>学</a:t>
            </a:r>
            <a:endParaRPr lang="en-US" altLang="zh-CN" sz="1000" b="1"/>
          </a:p>
          <a:p>
            <a:r>
              <a:rPr lang="zh-CN" altLang="en-US" sz="1000" b="1"/>
              <a:t>期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104775</xdr:rowOff>
    </xdr:from>
    <xdr:to>
      <xdr:col>1</xdr:col>
      <xdr:colOff>88721</xdr:colOff>
      <xdr:row>8</xdr:row>
      <xdr:rowOff>759133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xmlns="" id="{0868375E-C47D-40D7-A6C5-1419F2E6E7C9}"/>
            </a:ext>
          </a:extLst>
        </xdr:cNvPr>
        <xdr:cNvGrpSpPr/>
      </xdr:nvGrpSpPr>
      <xdr:grpSpPr>
        <a:xfrm>
          <a:off x="0" y="1457325"/>
          <a:ext cx="431621" cy="835333"/>
          <a:chOff x="0" y="723900"/>
          <a:chExt cx="441146" cy="835333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xmlns="" id="{9D3279E8-78DA-4B14-B2B3-912F2D890907}"/>
              </a:ext>
            </a:extLst>
          </xdr:cNvPr>
          <xdr:cNvSpPr txBox="1"/>
        </xdr:nvSpPr>
        <xdr:spPr>
          <a:xfrm>
            <a:off x="0" y="723900"/>
            <a:ext cx="441146" cy="25904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zh-CN" altLang="en-US" sz="1000" b="1"/>
              <a:t>周次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F993F061-D84A-476B-AD85-D8100FD5DC8D}"/>
              </a:ext>
            </a:extLst>
          </xdr:cNvPr>
          <xdr:cNvSpPr txBox="1"/>
        </xdr:nvSpPr>
        <xdr:spPr>
          <a:xfrm>
            <a:off x="0" y="1133475"/>
            <a:ext cx="276227" cy="4257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zh-CN" altLang="en-US" sz="1000" b="1"/>
              <a:t>学</a:t>
            </a:r>
            <a:endParaRPr lang="en-US" altLang="zh-CN" sz="1000" b="1"/>
          </a:p>
          <a:p>
            <a:r>
              <a:rPr lang="zh-CN" altLang="en-US" sz="1000" b="1"/>
              <a:t>期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H193"/>
  <sheetViews>
    <sheetView showGridLines="0" view="pageBreakPreview" topLeftCell="A19" zoomScaleNormal="50" zoomScaleSheetLayoutView="100" workbookViewId="0">
      <selection activeCell="T138" sqref="T138"/>
    </sheetView>
  </sheetViews>
  <sheetFormatPr defaultRowHeight="14.25"/>
  <cols>
    <col min="1" max="1" width="4.5" style="1" customWidth="1"/>
    <col min="2" max="34" width="4.625" style="1" customWidth="1"/>
    <col min="35" max="16384" width="9" style="1"/>
  </cols>
  <sheetData>
    <row r="4" spans="1:34" ht="15" customHeight="1" thickBot="1">
      <c r="A4" s="71" t="s">
        <v>0</v>
      </c>
      <c r="B4" s="70"/>
      <c r="C4" s="232"/>
      <c r="D4" s="232"/>
      <c r="E4" s="232"/>
      <c r="F4" s="232"/>
      <c r="G4" s="232"/>
      <c r="H4" s="232"/>
      <c r="I4" s="232"/>
      <c r="J4" s="232"/>
      <c r="K4" s="233" t="s">
        <v>1</v>
      </c>
      <c r="L4" s="233"/>
      <c r="M4" s="233"/>
      <c r="N4" s="234" t="s">
        <v>2</v>
      </c>
      <c r="O4" s="234"/>
      <c r="S4" s="235" t="s">
        <v>3</v>
      </c>
      <c r="T4" s="235"/>
      <c r="U4" s="235"/>
      <c r="V4" s="234" t="s">
        <v>4</v>
      </c>
      <c r="W4" s="234"/>
      <c r="AA4" s="211" t="s">
        <v>5</v>
      </c>
      <c r="AB4" s="211"/>
      <c r="AC4" s="211"/>
      <c r="AD4" s="225" t="s">
        <v>6</v>
      </c>
      <c r="AE4" s="225"/>
      <c r="AF4" s="106"/>
    </row>
    <row r="5" spans="1:34" ht="15" customHeight="1" thickBot="1">
      <c r="A5" s="226" t="s">
        <v>77</v>
      </c>
      <c r="B5" s="226"/>
      <c r="C5" s="227"/>
      <c r="D5" s="227"/>
      <c r="E5" s="227"/>
      <c r="F5" s="227"/>
      <c r="G5" s="227"/>
      <c r="H5" s="227"/>
      <c r="I5" s="227"/>
      <c r="J5" s="227"/>
      <c r="K5" s="211" t="s">
        <v>7</v>
      </c>
      <c r="L5" s="211"/>
      <c r="M5" s="211"/>
      <c r="N5" s="228"/>
      <c r="O5" s="228"/>
      <c r="S5" s="229" t="s">
        <v>8</v>
      </c>
      <c r="T5" s="230"/>
      <c r="U5" s="230"/>
      <c r="V5" s="228"/>
      <c r="W5" s="228"/>
      <c r="AA5" s="211" t="s">
        <v>9</v>
      </c>
      <c r="AB5" s="211"/>
      <c r="AC5" s="211"/>
      <c r="AD5" s="231"/>
      <c r="AE5" s="231"/>
      <c r="AF5" s="231"/>
    </row>
    <row r="6" spans="1:34" ht="15" customHeight="1">
      <c r="A6" s="109"/>
      <c r="B6" s="109"/>
      <c r="C6" s="68"/>
      <c r="D6" s="68"/>
      <c r="E6" s="68"/>
      <c r="F6" s="68"/>
      <c r="G6" s="68"/>
      <c r="H6" s="68"/>
      <c r="I6" s="68"/>
      <c r="J6" s="68"/>
      <c r="K6" s="63"/>
      <c r="L6" s="63"/>
      <c r="M6" s="63"/>
      <c r="N6" s="65"/>
      <c r="O6" s="65"/>
      <c r="P6" s="64"/>
      <c r="Q6" s="64"/>
      <c r="R6" s="64"/>
      <c r="S6" s="67"/>
      <c r="T6" s="66"/>
      <c r="U6" s="66"/>
      <c r="V6" s="65"/>
      <c r="W6" s="65"/>
      <c r="X6" s="64"/>
      <c r="Y6" s="64"/>
      <c r="Z6" s="64"/>
      <c r="AA6" s="63"/>
      <c r="AB6" s="63"/>
      <c r="AC6" s="63"/>
      <c r="AD6" s="62"/>
      <c r="AE6" s="62"/>
      <c r="AF6" s="62"/>
    </row>
    <row r="7" spans="1:34" ht="18.75" customHeight="1" thickBot="1">
      <c r="A7" s="218" t="s">
        <v>10</v>
      </c>
      <c r="B7" s="218"/>
      <c r="C7" s="218"/>
      <c r="D7" s="218"/>
      <c r="E7" s="218"/>
      <c r="F7" s="218"/>
      <c r="G7" s="218"/>
      <c r="H7" s="218"/>
    </row>
    <row r="8" spans="1:34" ht="14.25" customHeight="1" thickBot="1">
      <c r="A8" s="219"/>
      <c r="B8" s="221"/>
      <c r="C8" s="221"/>
      <c r="D8" s="221"/>
      <c r="E8" s="221"/>
      <c r="F8" s="221"/>
      <c r="G8" s="221"/>
      <c r="H8" s="221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10" t="s">
        <v>11</v>
      </c>
      <c r="AC8" s="210"/>
      <c r="AD8" s="210"/>
      <c r="AE8" s="210"/>
      <c r="AF8" s="223" t="s">
        <v>12</v>
      </c>
      <c r="AG8" s="209" t="s">
        <v>13</v>
      </c>
      <c r="AH8" s="209" t="s">
        <v>14</v>
      </c>
    </row>
    <row r="9" spans="1:34" ht="60" customHeight="1" thickBot="1">
      <c r="A9" s="220"/>
      <c r="B9" s="105">
        <v>1</v>
      </c>
      <c r="C9" s="105">
        <v>2</v>
      </c>
      <c r="D9" s="105">
        <v>3</v>
      </c>
      <c r="E9" s="105">
        <v>4</v>
      </c>
      <c r="F9" s="105">
        <v>5</v>
      </c>
      <c r="G9" s="105">
        <v>6</v>
      </c>
      <c r="H9" s="105">
        <v>7</v>
      </c>
      <c r="I9" s="105">
        <v>8</v>
      </c>
      <c r="J9" s="105">
        <v>9</v>
      </c>
      <c r="K9" s="105">
        <v>10</v>
      </c>
      <c r="L9" s="105">
        <v>11</v>
      </c>
      <c r="M9" s="105">
        <v>12</v>
      </c>
      <c r="N9" s="105">
        <v>13</v>
      </c>
      <c r="O9" s="105">
        <v>14</v>
      </c>
      <c r="P9" s="105">
        <v>15</v>
      </c>
      <c r="Q9" s="105">
        <v>16</v>
      </c>
      <c r="R9" s="105">
        <v>17</v>
      </c>
      <c r="S9" s="105">
        <v>18</v>
      </c>
      <c r="T9" s="105">
        <v>19</v>
      </c>
      <c r="U9" s="105">
        <v>20</v>
      </c>
      <c r="V9" s="105">
        <v>21</v>
      </c>
      <c r="W9" s="105">
        <v>22</v>
      </c>
      <c r="X9" s="105">
        <v>23</v>
      </c>
      <c r="Y9" s="105">
        <v>24</v>
      </c>
      <c r="Z9" s="105">
        <v>25</v>
      </c>
      <c r="AA9" s="105">
        <v>26</v>
      </c>
      <c r="AB9" s="61" t="s">
        <v>15</v>
      </c>
      <c r="AC9" s="61" t="s">
        <v>16</v>
      </c>
      <c r="AD9" s="61" t="s">
        <v>17</v>
      </c>
      <c r="AE9" s="61" t="s">
        <v>18</v>
      </c>
      <c r="AF9" s="224"/>
      <c r="AG9" s="210"/>
      <c r="AH9" s="210"/>
    </row>
    <row r="10" spans="1:34" ht="15" thickBot="1">
      <c r="A10" s="105">
        <v>1</v>
      </c>
      <c r="B10" s="60" t="s">
        <v>19</v>
      </c>
      <c r="C10" s="60" t="s">
        <v>75</v>
      </c>
      <c r="D10" s="60"/>
      <c r="E10" s="58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6" t="s">
        <v>21</v>
      </c>
      <c r="V10" s="56" t="s">
        <v>21</v>
      </c>
      <c r="W10" s="56" t="s">
        <v>21</v>
      </c>
      <c r="X10" s="56" t="s">
        <v>21</v>
      </c>
      <c r="Y10" s="56" t="s">
        <v>21</v>
      </c>
      <c r="Z10" s="56" t="s">
        <v>21</v>
      </c>
      <c r="AA10" s="56" t="s">
        <v>21</v>
      </c>
      <c r="AB10" s="105">
        <f t="shared" ref="AB10:AB15" si="0">COUNTBLANK(B10:AA10)+COUNTIF(B10:AA10,":")</f>
        <v>17</v>
      </c>
      <c r="AC10" s="105">
        <f t="shared" ref="AC10:AC15" si="1">COUNTIF(B10:AA10,"◇")+COUNTIF(B10:AA10,"◇:")</f>
        <v>0</v>
      </c>
      <c r="AD10" s="105">
        <f t="shared" ref="AD10:AD15" si="2">COUNTIF(B10:AA10,"⊙")+COUNTIF(B10:AA10,"⊙:")</f>
        <v>0</v>
      </c>
      <c r="AE10" s="105">
        <f t="shared" ref="AE10:AE15" si="3">COUNTIF(B10:AA10,"☆")</f>
        <v>0</v>
      </c>
      <c r="AF10" s="105">
        <f t="shared" ref="AF10:AF15" si="4">COUNTIF(B10:AA10,"△")++COUNTIF(B10:AA10,"※")</f>
        <v>2</v>
      </c>
      <c r="AG10" s="105">
        <f t="shared" ref="AG10:AG15" si="5">COUNTIF(B10:AA10,"◆")</f>
        <v>7</v>
      </c>
      <c r="AH10" s="105">
        <f t="shared" ref="AH10:AH15" si="6">SUM(AB10:AG10)</f>
        <v>26</v>
      </c>
    </row>
    <row r="11" spans="1:34" ht="15" thickBot="1">
      <c r="A11" s="105">
        <v>2</v>
      </c>
      <c r="B11" s="58" t="s">
        <v>20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6" t="s">
        <v>21</v>
      </c>
      <c r="V11" s="56" t="s">
        <v>21</v>
      </c>
      <c r="W11" s="56" t="s">
        <v>21</v>
      </c>
      <c r="X11" s="56" t="s">
        <v>21</v>
      </c>
      <c r="Y11" s="56" t="s">
        <v>21</v>
      </c>
      <c r="Z11" s="56" t="s">
        <v>21</v>
      </c>
      <c r="AA11" s="56" t="s">
        <v>21</v>
      </c>
      <c r="AB11" s="105">
        <f t="shared" si="0"/>
        <v>18</v>
      </c>
      <c r="AC11" s="105">
        <f t="shared" si="1"/>
        <v>0</v>
      </c>
      <c r="AD11" s="105">
        <f t="shared" si="2"/>
        <v>0</v>
      </c>
      <c r="AE11" s="105">
        <f t="shared" si="3"/>
        <v>0</v>
      </c>
      <c r="AF11" s="105">
        <f t="shared" si="4"/>
        <v>1</v>
      </c>
      <c r="AG11" s="105">
        <f t="shared" si="5"/>
        <v>7</v>
      </c>
      <c r="AH11" s="107">
        <f t="shared" si="6"/>
        <v>26</v>
      </c>
    </row>
    <row r="12" spans="1:34" ht="15" thickBot="1">
      <c r="A12" s="105">
        <v>3</v>
      </c>
      <c r="B12" s="58" t="s">
        <v>20</v>
      </c>
      <c r="C12" s="58" t="s">
        <v>20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6" t="s">
        <v>21</v>
      </c>
      <c r="V12" s="56" t="s">
        <v>21</v>
      </c>
      <c r="W12" s="56" t="s">
        <v>21</v>
      </c>
      <c r="X12" s="56" t="s">
        <v>21</v>
      </c>
      <c r="Y12" s="56" t="s">
        <v>21</v>
      </c>
      <c r="Z12" s="56" t="s">
        <v>21</v>
      </c>
      <c r="AA12" s="56" t="s">
        <v>21</v>
      </c>
      <c r="AB12" s="105">
        <f t="shared" si="0"/>
        <v>17</v>
      </c>
      <c r="AC12" s="105">
        <f t="shared" si="1"/>
        <v>0</v>
      </c>
      <c r="AD12" s="105">
        <f t="shared" si="2"/>
        <v>0</v>
      </c>
      <c r="AE12" s="105">
        <f t="shared" si="3"/>
        <v>0</v>
      </c>
      <c r="AF12" s="105">
        <f t="shared" si="4"/>
        <v>2</v>
      </c>
      <c r="AG12" s="105">
        <f t="shared" si="5"/>
        <v>7</v>
      </c>
      <c r="AH12" s="107">
        <f t="shared" si="6"/>
        <v>26</v>
      </c>
    </row>
    <row r="13" spans="1:34" ht="15" thickBot="1">
      <c r="A13" s="105">
        <v>4</v>
      </c>
      <c r="B13" s="58" t="s">
        <v>20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6" t="s">
        <v>21</v>
      </c>
      <c r="V13" s="56" t="s">
        <v>21</v>
      </c>
      <c r="W13" s="56" t="s">
        <v>21</v>
      </c>
      <c r="X13" s="56" t="s">
        <v>21</v>
      </c>
      <c r="Y13" s="56" t="s">
        <v>21</v>
      </c>
      <c r="Z13" s="56" t="s">
        <v>21</v>
      </c>
      <c r="AA13" s="56" t="s">
        <v>21</v>
      </c>
      <c r="AB13" s="105">
        <f t="shared" si="0"/>
        <v>18</v>
      </c>
      <c r="AC13" s="105">
        <f t="shared" si="1"/>
        <v>0</v>
      </c>
      <c r="AD13" s="105">
        <f t="shared" si="2"/>
        <v>0</v>
      </c>
      <c r="AE13" s="105">
        <f t="shared" si="3"/>
        <v>0</v>
      </c>
      <c r="AF13" s="105">
        <f t="shared" si="4"/>
        <v>1</v>
      </c>
      <c r="AG13" s="105">
        <f t="shared" si="5"/>
        <v>7</v>
      </c>
      <c r="AH13" s="107">
        <f t="shared" si="6"/>
        <v>26</v>
      </c>
    </row>
    <row r="14" spans="1:34" ht="15" thickBot="1">
      <c r="A14" s="105">
        <v>5</v>
      </c>
      <c r="B14" s="58" t="s">
        <v>20</v>
      </c>
      <c r="C14" s="58" t="s">
        <v>20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6" t="s">
        <v>21</v>
      </c>
      <c r="V14" s="56" t="s">
        <v>21</v>
      </c>
      <c r="W14" s="56" t="s">
        <v>21</v>
      </c>
      <c r="X14" s="56" t="s">
        <v>21</v>
      </c>
      <c r="Y14" s="56" t="s">
        <v>21</v>
      </c>
      <c r="Z14" s="56" t="s">
        <v>21</v>
      </c>
      <c r="AA14" s="56" t="s">
        <v>21</v>
      </c>
      <c r="AB14" s="105">
        <f t="shared" si="0"/>
        <v>17</v>
      </c>
      <c r="AC14" s="105">
        <f t="shared" si="1"/>
        <v>0</v>
      </c>
      <c r="AD14" s="105">
        <f t="shared" si="2"/>
        <v>0</v>
      </c>
      <c r="AE14" s="105">
        <f t="shared" si="3"/>
        <v>0</v>
      </c>
      <c r="AF14" s="105">
        <f t="shared" si="4"/>
        <v>2</v>
      </c>
      <c r="AG14" s="105">
        <f t="shared" si="5"/>
        <v>7</v>
      </c>
      <c r="AH14" s="107">
        <f t="shared" si="6"/>
        <v>26</v>
      </c>
    </row>
    <row r="15" spans="1:34" ht="15" thickBot="1">
      <c r="A15" s="105">
        <v>6</v>
      </c>
      <c r="B15" s="56" t="s">
        <v>22</v>
      </c>
      <c r="C15" s="56" t="s">
        <v>22</v>
      </c>
      <c r="D15" s="56" t="s">
        <v>22</v>
      </c>
      <c r="E15" s="56" t="s">
        <v>22</v>
      </c>
      <c r="F15" s="56" t="s">
        <v>22</v>
      </c>
      <c r="G15" s="56" t="s">
        <v>22</v>
      </c>
      <c r="H15" s="56" t="s">
        <v>22</v>
      </c>
      <c r="I15" s="56" t="s">
        <v>22</v>
      </c>
      <c r="J15" s="56" t="s">
        <v>22</v>
      </c>
      <c r="K15" s="56" t="s">
        <v>22</v>
      </c>
      <c r="L15" s="56" t="s">
        <v>22</v>
      </c>
      <c r="M15" s="56" t="s">
        <v>22</v>
      </c>
      <c r="N15" s="56" t="s">
        <v>22</v>
      </c>
      <c r="O15" s="56" t="s">
        <v>22</v>
      </c>
      <c r="P15" s="56" t="s">
        <v>22</v>
      </c>
      <c r="Q15" s="56" t="s">
        <v>22</v>
      </c>
      <c r="R15" s="56" t="s">
        <v>22</v>
      </c>
      <c r="S15" s="56" t="s">
        <v>22</v>
      </c>
      <c r="T15" s="56" t="s">
        <v>19</v>
      </c>
      <c r="U15" s="56" t="s">
        <v>21</v>
      </c>
      <c r="V15" s="56" t="s">
        <v>21</v>
      </c>
      <c r="W15" s="56" t="s">
        <v>21</v>
      </c>
      <c r="X15" s="56" t="s">
        <v>21</v>
      </c>
      <c r="Y15" s="56" t="s">
        <v>21</v>
      </c>
      <c r="Z15" s="56" t="s">
        <v>21</v>
      </c>
      <c r="AA15" s="56" t="s">
        <v>21</v>
      </c>
      <c r="AB15" s="105">
        <f t="shared" si="0"/>
        <v>0</v>
      </c>
      <c r="AC15" s="105">
        <f t="shared" si="1"/>
        <v>0</v>
      </c>
      <c r="AD15" s="105">
        <f t="shared" si="2"/>
        <v>0</v>
      </c>
      <c r="AE15" s="105">
        <f t="shared" si="3"/>
        <v>18</v>
      </c>
      <c r="AF15" s="105">
        <f t="shared" si="4"/>
        <v>1</v>
      </c>
      <c r="AG15" s="105">
        <f t="shared" si="5"/>
        <v>7</v>
      </c>
      <c r="AH15" s="107">
        <f t="shared" si="6"/>
        <v>26</v>
      </c>
    </row>
    <row r="16" spans="1:34" ht="15" thickBo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2"/>
      <c r="AA16" s="54" t="s">
        <v>23</v>
      </c>
      <c r="AB16" s="105">
        <f t="shared" ref="AB16:AH16" si="7">SUM(AB10:AB15)</f>
        <v>87</v>
      </c>
      <c r="AC16" s="105">
        <f t="shared" si="7"/>
        <v>0</v>
      </c>
      <c r="AD16" s="105">
        <f t="shared" si="7"/>
        <v>0</v>
      </c>
      <c r="AE16" s="105">
        <f t="shared" si="7"/>
        <v>18</v>
      </c>
      <c r="AF16" s="105">
        <f t="shared" si="7"/>
        <v>9</v>
      </c>
      <c r="AG16" s="105">
        <f t="shared" si="7"/>
        <v>42</v>
      </c>
      <c r="AH16" s="105">
        <f t="shared" si="7"/>
        <v>156</v>
      </c>
    </row>
    <row r="17" spans="1:34">
      <c r="A17" s="1" t="s">
        <v>24</v>
      </c>
      <c r="C17" s="104" t="s">
        <v>25</v>
      </c>
      <c r="D17" s="213" t="s">
        <v>26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</row>
    <row r="18" spans="1:34">
      <c r="C18" s="104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</row>
    <row r="19" spans="1:34" ht="18.75" customHeight="1" thickBot="1">
      <c r="A19" s="214" t="s">
        <v>71</v>
      </c>
      <c r="B19" s="214"/>
      <c r="C19" s="214"/>
      <c r="D19" s="214"/>
      <c r="E19" s="214"/>
      <c r="F19" s="214"/>
      <c r="G19" s="214"/>
      <c r="H19" s="214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ht="15.95" customHeight="1">
      <c r="A20" s="144" t="s">
        <v>27</v>
      </c>
      <c r="B20" s="145"/>
      <c r="C20" s="145" t="s">
        <v>28</v>
      </c>
      <c r="D20" s="206" t="s">
        <v>51</v>
      </c>
      <c r="E20" s="206"/>
      <c r="F20" s="206"/>
      <c r="G20" s="206"/>
      <c r="H20" s="206"/>
      <c r="I20" s="206"/>
      <c r="J20" s="206"/>
      <c r="K20" s="145" t="s">
        <v>29</v>
      </c>
      <c r="L20" s="145"/>
      <c r="M20" s="215" t="s">
        <v>30</v>
      </c>
      <c r="N20" s="215" t="s">
        <v>97</v>
      </c>
      <c r="O20" s="204" t="s">
        <v>31</v>
      </c>
      <c r="P20" s="204"/>
      <c r="Q20" s="206" t="s">
        <v>32</v>
      </c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7"/>
    </row>
    <row r="21" spans="1:34" ht="15.95" customHeight="1">
      <c r="A21" s="138"/>
      <c r="B21" s="139"/>
      <c r="C21" s="139"/>
      <c r="D21" s="140"/>
      <c r="E21" s="140"/>
      <c r="F21" s="140"/>
      <c r="G21" s="140"/>
      <c r="H21" s="140"/>
      <c r="I21" s="140"/>
      <c r="J21" s="140"/>
      <c r="K21" s="208" t="s">
        <v>33</v>
      </c>
      <c r="L21" s="208" t="s">
        <v>34</v>
      </c>
      <c r="M21" s="216"/>
      <c r="N21" s="216"/>
      <c r="O21" s="205"/>
      <c r="P21" s="205"/>
      <c r="Q21" s="139" t="s">
        <v>35</v>
      </c>
      <c r="R21" s="168"/>
      <c r="S21" s="168"/>
      <c r="T21" s="139" t="s">
        <v>36</v>
      </c>
      <c r="U21" s="139"/>
      <c r="V21" s="139"/>
      <c r="W21" s="139" t="s">
        <v>37</v>
      </c>
      <c r="X21" s="139"/>
      <c r="Y21" s="139"/>
      <c r="Z21" s="139" t="s">
        <v>38</v>
      </c>
      <c r="AA21" s="139"/>
      <c r="AB21" s="139"/>
      <c r="AC21" s="139" t="s">
        <v>39</v>
      </c>
      <c r="AD21" s="139"/>
      <c r="AE21" s="139"/>
      <c r="AF21" s="139" t="s">
        <v>40</v>
      </c>
      <c r="AG21" s="139"/>
      <c r="AH21" s="169"/>
    </row>
    <row r="22" spans="1:34" ht="15.95" customHeight="1">
      <c r="A22" s="138"/>
      <c r="B22" s="139"/>
      <c r="C22" s="139"/>
      <c r="D22" s="140"/>
      <c r="E22" s="140"/>
      <c r="F22" s="140"/>
      <c r="G22" s="140"/>
      <c r="H22" s="140"/>
      <c r="I22" s="140"/>
      <c r="J22" s="140"/>
      <c r="K22" s="139"/>
      <c r="L22" s="139"/>
      <c r="M22" s="216"/>
      <c r="N22" s="216"/>
      <c r="O22" s="205"/>
      <c r="P22" s="205"/>
      <c r="Q22" s="139">
        <f>AB10</f>
        <v>17</v>
      </c>
      <c r="R22" s="139"/>
      <c r="S22" s="49" t="s">
        <v>41</v>
      </c>
      <c r="T22" s="139">
        <f>AB11</f>
        <v>18</v>
      </c>
      <c r="U22" s="139"/>
      <c r="V22" s="49" t="s">
        <v>41</v>
      </c>
      <c r="W22" s="139">
        <f>AB12</f>
        <v>17</v>
      </c>
      <c r="X22" s="139"/>
      <c r="Y22" s="49" t="s">
        <v>41</v>
      </c>
      <c r="Z22" s="139">
        <f>AB13</f>
        <v>18</v>
      </c>
      <c r="AA22" s="139"/>
      <c r="AB22" s="49" t="s">
        <v>41</v>
      </c>
      <c r="AC22" s="139">
        <f>AB14</f>
        <v>17</v>
      </c>
      <c r="AD22" s="139"/>
      <c r="AE22" s="49" t="s">
        <v>41</v>
      </c>
      <c r="AF22" s="139">
        <f>AB15</f>
        <v>0</v>
      </c>
      <c r="AG22" s="139"/>
      <c r="AH22" s="48" t="s">
        <v>41</v>
      </c>
    </row>
    <row r="23" spans="1:34" s="109" customFormat="1" ht="15.95" customHeight="1">
      <c r="A23" s="138"/>
      <c r="B23" s="139"/>
      <c r="C23" s="139"/>
      <c r="D23" s="140"/>
      <c r="E23" s="140"/>
      <c r="F23" s="140"/>
      <c r="G23" s="140"/>
      <c r="H23" s="140"/>
      <c r="I23" s="140"/>
      <c r="J23" s="140"/>
      <c r="K23" s="139"/>
      <c r="L23" s="139"/>
      <c r="M23" s="217"/>
      <c r="N23" s="217"/>
      <c r="O23" s="205"/>
      <c r="P23" s="205"/>
      <c r="Q23" s="98" t="s">
        <v>42</v>
      </c>
      <c r="R23" s="140" t="s">
        <v>43</v>
      </c>
      <c r="S23" s="140"/>
      <c r="T23" s="98" t="s">
        <v>42</v>
      </c>
      <c r="U23" s="140" t="s">
        <v>43</v>
      </c>
      <c r="V23" s="140"/>
      <c r="W23" s="98" t="s">
        <v>42</v>
      </c>
      <c r="X23" s="140" t="s">
        <v>43</v>
      </c>
      <c r="Y23" s="140"/>
      <c r="Z23" s="98" t="s">
        <v>42</v>
      </c>
      <c r="AA23" s="140" t="s">
        <v>43</v>
      </c>
      <c r="AB23" s="140"/>
      <c r="AC23" s="98" t="s">
        <v>42</v>
      </c>
      <c r="AD23" s="140" t="s">
        <v>43</v>
      </c>
      <c r="AE23" s="140"/>
      <c r="AF23" s="98" t="s">
        <v>42</v>
      </c>
      <c r="AG23" s="140" t="s">
        <v>43</v>
      </c>
      <c r="AH23" s="203"/>
    </row>
    <row r="24" spans="1:34" ht="15.95" customHeight="1">
      <c r="A24" s="167" t="s">
        <v>109</v>
      </c>
      <c r="B24" s="200" t="s">
        <v>69</v>
      </c>
      <c r="C24" s="99">
        <v>1</v>
      </c>
      <c r="D24" s="199" t="s">
        <v>91</v>
      </c>
      <c r="E24" s="199"/>
      <c r="F24" s="199"/>
      <c r="G24" s="199"/>
      <c r="H24" s="199"/>
      <c r="I24" s="199"/>
      <c r="J24" s="199"/>
      <c r="K24" s="102"/>
      <c r="L24" s="102">
        <v>1</v>
      </c>
      <c r="M24" s="99">
        <v>32</v>
      </c>
      <c r="N24" s="91"/>
      <c r="O24" s="175">
        <f>IF(ISBLANK(D24),"",IF(U24="",0,U24)+IF(R24="",0,R24)+IF(X24="",0,X24)+IF(AA24="",0,AA24)+IF(AD24="",0,AD24)+IF(AG24="",0,AG24))</f>
        <v>2</v>
      </c>
      <c r="P24" s="175"/>
      <c r="Q24" s="43"/>
      <c r="R24" s="175">
        <v>2</v>
      </c>
      <c r="S24" s="175"/>
      <c r="T24" s="99"/>
      <c r="U24" s="175"/>
      <c r="V24" s="175"/>
      <c r="W24" s="99"/>
      <c r="X24" s="175" t="str">
        <f>IF(ISBLANK(W24),"",IF((MOD($W$22*W24,16)&gt;4),INT($W$22*W24/16)+0.5,INT($W$22*W24/16)))</f>
        <v/>
      </c>
      <c r="Y24" s="175"/>
      <c r="Z24" s="99"/>
      <c r="AA24" s="175" t="str">
        <f>IF(ISBLANK(Z24),"",IF((MOD($Z$22*Z24,16)&gt;4),INT($Z$22*Z24/16)+0.5,INT($Z$22*Z24/16)))</f>
        <v/>
      </c>
      <c r="AB24" s="175"/>
      <c r="AC24" s="99"/>
      <c r="AD24" s="175" t="str">
        <f t="shared" ref="AD24:AD38" si="8">IF(ISBLANK(AC24),"",IF((MOD($AC$22*AC24,16)&gt;4),INT($AC$22*AC24/16)+0.5,INT($AC$22*AC24/16)))</f>
        <v/>
      </c>
      <c r="AE24" s="175"/>
      <c r="AF24" s="99"/>
      <c r="AG24" s="175" t="str">
        <f t="shared" ref="AG24:AG38" si="9">IF(ISBLANK(AF24),"",IF((MOD($AF$22*AF24,16)&gt;4),INT($AF$22*AF24/16)+0.5,INT($AF$22*AF24/16)))</f>
        <v/>
      </c>
      <c r="AH24" s="181"/>
    </row>
    <row r="25" spans="1:34" ht="15.95" customHeight="1">
      <c r="A25" s="167"/>
      <c r="B25" s="201"/>
      <c r="C25" s="98">
        <v>2</v>
      </c>
      <c r="D25" s="199" t="s">
        <v>92</v>
      </c>
      <c r="E25" s="199"/>
      <c r="F25" s="199"/>
      <c r="G25" s="199"/>
      <c r="H25" s="199"/>
      <c r="I25" s="199"/>
      <c r="J25" s="199"/>
      <c r="K25" s="102">
        <v>2</v>
      </c>
      <c r="L25" s="102"/>
      <c r="M25" s="99">
        <v>44</v>
      </c>
      <c r="N25" s="91"/>
      <c r="O25" s="175">
        <v>2</v>
      </c>
      <c r="P25" s="175"/>
      <c r="Q25" s="99"/>
      <c r="R25" s="175" t="str">
        <f>IF(ISBLANK(Q25),"",IF((MOD($Q$22*Q25,16)&gt;4),INT($Q$22*Q25/16)+0.5,INT($Q$22*Q25/16)))</f>
        <v/>
      </c>
      <c r="S25" s="175"/>
      <c r="T25" s="102"/>
      <c r="U25" s="175" t="str">
        <f t="shared" ref="U25:U28" si="10">IF(ISBLANK(T25),"",IF((MOD($T$22*T25,16)&gt;4),INT($T$22*T25/16)+0.5,INT($T$22*T25/16)))</f>
        <v/>
      </c>
      <c r="V25" s="175"/>
      <c r="W25" s="46"/>
      <c r="X25" s="175"/>
      <c r="Y25" s="175"/>
      <c r="Z25" s="99"/>
      <c r="AA25" s="175" t="str">
        <f>IF(ISBLANK(Z25),"",IF((MOD($Z$22*Z25,16)&gt;4),INT($Z$22*Z25/16)+0.5,INT($Z$22*Z25/16)))</f>
        <v/>
      </c>
      <c r="AB25" s="175"/>
      <c r="AC25" s="99"/>
      <c r="AD25" s="175" t="str">
        <f t="shared" si="8"/>
        <v/>
      </c>
      <c r="AE25" s="175"/>
      <c r="AF25" s="99"/>
      <c r="AG25" s="175" t="str">
        <f t="shared" si="9"/>
        <v/>
      </c>
      <c r="AH25" s="181"/>
    </row>
    <row r="26" spans="1:34" ht="15.95" customHeight="1">
      <c r="A26" s="167"/>
      <c r="B26" s="201"/>
      <c r="C26" s="99">
        <v>3</v>
      </c>
      <c r="D26" s="199" t="s">
        <v>93</v>
      </c>
      <c r="E26" s="199"/>
      <c r="F26" s="199"/>
      <c r="G26" s="199"/>
      <c r="H26" s="199"/>
      <c r="I26" s="199"/>
      <c r="J26" s="199"/>
      <c r="K26" s="102"/>
      <c r="L26" s="102">
        <v>3</v>
      </c>
      <c r="M26" s="99">
        <v>36</v>
      </c>
      <c r="N26" s="91"/>
      <c r="O26" s="175">
        <f>IF(ISBLANK(D26),"",IF(U26="",0,U26)+IF(R26="",0,R26)+IF(X26="",0,X26)+IF(AA26="",0,AA26)+IF(AD26="",0,AD26)+IF(AG26="",0,AG26))</f>
        <v>0</v>
      </c>
      <c r="P26" s="175"/>
      <c r="Q26" s="99"/>
      <c r="R26" s="175" t="str">
        <f>IF(ISBLANK(Q26),"",IF((MOD($Q$22*Q26,16)&gt;4),INT($Q$22*Q26/16)+0.5,INT($Q$22*Q26/16)))</f>
        <v/>
      </c>
      <c r="S26" s="175"/>
      <c r="T26" s="46"/>
      <c r="U26" s="175" t="str">
        <f t="shared" si="10"/>
        <v/>
      </c>
      <c r="V26" s="175"/>
      <c r="W26" s="102"/>
      <c r="X26" s="175" t="str">
        <f t="shared" ref="X26:X32" si="11">IF(ISBLANK(W26),"",IF((MOD($W$22*W26,16)&gt;4),INT($W$22*W26/16)+0.5,INT($W$22*W26/16)))</f>
        <v/>
      </c>
      <c r="Y26" s="175"/>
      <c r="Z26" s="99"/>
      <c r="AA26" s="175" t="str">
        <f t="shared" ref="AA26:AA33" si="12">IF(ISBLANK(Z26),"",IF((MOD($Z$22*Z26,16)&gt;4),INT($Z$22*Z26/16)+0.5,INT($Z$22*Z26/16)))</f>
        <v/>
      </c>
      <c r="AB26" s="175"/>
      <c r="AC26" s="99"/>
      <c r="AD26" s="175" t="str">
        <f t="shared" si="8"/>
        <v/>
      </c>
      <c r="AE26" s="175"/>
      <c r="AF26" s="99"/>
      <c r="AG26" s="175" t="str">
        <f t="shared" si="9"/>
        <v/>
      </c>
      <c r="AH26" s="181"/>
    </row>
    <row r="27" spans="1:34" ht="15.95" customHeight="1">
      <c r="A27" s="167"/>
      <c r="B27" s="201"/>
      <c r="C27" s="98">
        <v>4</v>
      </c>
      <c r="D27" s="199" t="s">
        <v>94</v>
      </c>
      <c r="E27" s="199"/>
      <c r="F27" s="199"/>
      <c r="G27" s="199"/>
      <c r="H27" s="199"/>
      <c r="I27" s="199"/>
      <c r="J27" s="199"/>
      <c r="K27" s="102"/>
      <c r="L27" s="102">
        <v>12</v>
      </c>
      <c r="M27" s="99">
        <f t="shared" ref="M27:M30" si="13">IF(ISBLANK(D27),"",Q27*$Q$22+$T$22*T27+$W$22*W27+Z27*$Z$22+$AC$22*AC27+AF27*$AF$22)</f>
        <v>140</v>
      </c>
      <c r="N27" s="91"/>
      <c r="O27" s="175">
        <f>IF(ISBLANK(D27),"",IF(U27="",0,U27)+IF(R27="",0,R27)+IF(X27="",0,X27)+IF(AA27="",0,AA27)+IF(AD27="",0,AD27)+IF(AG27="",0,AG27))</f>
        <v>6.5</v>
      </c>
      <c r="P27" s="175"/>
      <c r="Q27" s="43">
        <v>4</v>
      </c>
      <c r="R27" s="175">
        <v>2</v>
      </c>
      <c r="S27" s="175"/>
      <c r="T27" s="43">
        <v>4</v>
      </c>
      <c r="U27" s="175">
        <f t="shared" si="10"/>
        <v>4.5</v>
      </c>
      <c r="V27" s="175"/>
      <c r="W27" s="43"/>
      <c r="X27" s="175" t="str">
        <f t="shared" si="11"/>
        <v/>
      </c>
      <c r="Y27" s="175"/>
      <c r="Z27" s="99"/>
      <c r="AA27" s="175" t="str">
        <f t="shared" si="12"/>
        <v/>
      </c>
      <c r="AB27" s="175"/>
      <c r="AC27" s="99"/>
      <c r="AD27" s="175" t="str">
        <f t="shared" si="8"/>
        <v/>
      </c>
      <c r="AE27" s="175"/>
      <c r="AF27" s="99"/>
      <c r="AG27" s="175" t="str">
        <f t="shared" si="9"/>
        <v/>
      </c>
      <c r="AH27" s="181"/>
    </row>
    <row r="28" spans="1:34" ht="15.95" customHeight="1">
      <c r="A28" s="167"/>
      <c r="B28" s="201"/>
      <c r="C28" s="99">
        <v>5</v>
      </c>
      <c r="D28" s="199" t="s">
        <v>95</v>
      </c>
      <c r="E28" s="199"/>
      <c r="F28" s="199"/>
      <c r="G28" s="199"/>
      <c r="H28" s="199"/>
      <c r="I28" s="199"/>
      <c r="J28" s="199"/>
      <c r="K28" s="102"/>
      <c r="L28" s="102">
        <v>12</v>
      </c>
      <c r="M28" s="99">
        <f t="shared" si="13"/>
        <v>140</v>
      </c>
      <c r="N28" s="91"/>
      <c r="O28" s="175">
        <f>IF(ISBLANK(D28),"",IF(U28="",0,U28)+IF(R28="",0,R28)+IF(X28="",0,X28)+IF(AA28="",0,AA28)+IF(AD28="",0,AD28)+IF(AG28="",0,AG28))</f>
        <v>8.5</v>
      </c>
      <c r="P28" s="175"/>
      <c r="Q28" s="99">
        <v>4</v>
      </c>
      <c r="R28" s="175">
        <f>IF(ISBLANK(Q28),"",IF((MOD($Q$22*Q28,16)&gt;4),INT($Q$22*Q28/16)+0.5,INT($Q$22*Q28/16)))</f>
        <v>4</v>
      </c>
      <c r="S28" s="175"/>
      <c r="T28" s="99">
        <v>4</v>
      </c>
      <c r="U28" s="175">
        <f t="shared" si="10"/>
        <v>4.5</v>
      </c>
      <c r="V28" s="175"/>
      <c r="W28" s="99"/>
      <c r="X28" s="175" t="str">
        <f t="shared" si="11"/>
        <v/>
      </c>
      <c r="Y28" s="175"/>
      <c r="Z28" s="99"/>
      <c r="AA28" s="175" t="str">
        <f t="shared" si="12"/>
        <v/>
      </c>
      <c r="AB28" s="175"/>
      <c r="AC28" s="99"/>
      <c r="AD28" s="175" t="str">
        <f t="shared" si="8"/>
        <v/>
      </c>
      <c r="AE28" s="175"/>
      <c r="AF28" s="99"/>
      <c r="AG28" s="175" t="str">
        <f t="shared" si="9"/>
        <v/>
      </c>
      <c r="AH28" s="181"/>
    </row>
    <row r="29" spans="1:34" ht="15.95" customHeight="1">
      <c r="A29" s="167"/>
      <c r="B29" s="201"/>
      <c r="C29" s="98">
        <v>6</v>
      </c>
      <c r="D29" s="199" t="s">
        <v>96</v>
      </c>
      <c r="E29" s="199"/>
      <c r="F29" s="199"/>
      <c r="G29" s="199"/>
      <c r="H29" s="199"/>
      <c r="I29" s="199"/>
      <c r="J29" s="199"/>
      <c r="K29" s="102"/>
      <c r="L29" s="102">
        <v>12</v>
      </c>
      <c r="M29" s="99">
        <f t="shared" si="13"/>
        <v>70</v>
      </c>
      <c r="N29" s="91"/>
      <c r="O29" s="175">
        <f>IF(ISBLANK(D29),"",IF(U29="",0,U29)+IF(R29="",0,R29)+IF(X29="",0,X29)+IF(AA29="",0,AA29)+IF(AD29="",0,AD29)+IF(AG29="",0,AG29))</f>
        <v>4</v>
      </c>
      <c r="P29" s="175"/>
      <c r="Q29" s="43">
        <v>2</v>
      </c>
      <c r="R29" s="175">
        <f t="shared" ref="R29:R33" si="14">IF(ISBLANK(Q29),"",IF((MOD($Q$22*Q29,16)&gt;4),INT($Q$22*Q29/16)+0.5,INT($Q$22*Q29/16)))</f>
        <v>2</v>
      </c>
      <c r="S29" s="175"/>
      <c r="T29" s="99">
        <v>2</v>
      </c>
      <c r="U29" s="175">
        <f t="shared" ref="U29:U33" si="15">IF(ISBLANK(T29),"",IF((MOD($T$22*T29,16)&gt;4),INT($T$22*T29/16)+0.5,INT($T$22*T29/16)))</f>
        <v>2</v>
      </c>
      <c r="V29" s="175"/>
      <c r="W29" s="99"/>
      <c r="X29" s="175" t="str">
        <f t="shared" si="11"/>
        <v/>
      </c>
      <c r="Y29" s="175"/>
      <c r="Z29" s="99"/>
      <c r="AA29" s="175" t="str">
        <f t="shared" si="12"/>
        <v/>
      </c>
      <c r="AB29" s="175"/>
      <c r="AC29" s="99"/>
      <c r="AD29" s="175" t="str">
        <f t="shared" si="8"/>
        <v/>
      </c>
      <c r="AE29" s="175"/>
      <c r="AF29" s="99"/>
      <c r="AG29" s="175" t="str">
        <f t="shared" si="9"/>
        <v/>
      </c>
      <c r="AH29" s="181"/>
    </row>
    <row r="30" spans="1:34" ht="15.95" customHeight="1">
      <c r="A30" s="167"/>
      <c r="B30" s="201"/>
      <c r="C30" s="99">
        <v>7</v>
      </c>
      <c r="D30" s="195"/>
      <c r="E30" s="195"/>
      <c r="F30" s="195"/>
      <c r="G30" s="195"/>
      <c r="H30" s="195"/>
      <c r="I30" s="195"/>
      <c r="J30" s="195"/>
      <c r="K30" s="102"/>
      <c r="L30" s="102"/>
      <c r="M30" s="99" t="str">
        <f t="shared" si="13"/>
        <v/>
      </c>
      <c r="N30" s="91"/>
      <c r="O30" s="175"/>
      <c r="P30" s="175"/>
      <c r="Q30" s="99"/>
      <c r="R30" s="175" t="str">
        <f t="shared" si="14"/>
        <v/>
      </c>
      <c r="S30" s="175"/>
      <c r="T30" s="99"/>
      <c r="U30" s="175" t="str">
        <f t="shared" si="15"/>
        <v/>
      </c>
      <c r="V30" s="175"/>
      <c r="W30" s="99"/>
      <c r="X30" s="175" t="str">
        <f t="shared" si="11"/>
        <v/>
      </c>
      <c r="Y30" s="175"/>
      <c r="Z30" s="99"/>
      <c r="AA30" s="175" t="str">
        <f t="shared" si="12"/>
        <v/>
      </c>
      <c r="AB30" s="175"/>
      <c r="AC30" s="99"/>
      <c r="AD30" s="175" t="str">
        <f t="shared" si="8"/>
        <v/>
      </c>
      <c r="AE30" s="175"/>
      <c r="AF30" s="99"/>
      <c r="AG30" s="175" t="str">
        <f t="shared" si="9"/>
        <v/>
      </c>
      <c r="AH30" s="181"/>
    </row>
    <row r="31" spans="1:34" ht="15.95" customHeight="1">
      <c r="A31" s="167"/>
      <c r="B31" s="201"/>
      <c r="C31" s="98">
        <v>8</v>
      </c>
      <c r="D31" s="195"/>
      <c r="E31" s="195"/>
      <c r="F31" s="195"/>
      <c r="G31" s="195"/>
      <c r="H31" s="195"/>
      <c r="I31" s="195"/>
      <c r="J31" s="195"/>
      <c r="K31" s="102"/>
      <c r="L31" s="102"/>
      <c r="M31" s="99" t="str">
        <f t="shared" ref="M31:M34" si="16">IF(ISBLANK(D31),"",Q31*$Q$22+$T$22*T31+$W$22*W31+Z31*$Z$22+$AC$22*AC31+AF31*$AF$22)</f>
        <v/>
      </c>
      <c r="N31" s="91"/>
      <c r="O31" s="175"/>
      <c r="P31" s="175"/>
      <c r="Q31" s="99"/>
      <c r="R31" s="175" t="str">
        <f t="shared" si="14"/>
        <v/>
      </c>
      <c r="S31" s="175"/>
      <c r="T31" s="99"/>
      <c r="U31" s="175" t="str">
        <f t="shared" si="15"/>
        <v/>
      </c>
      <c r="V31" s="175"/>
      <c r="W31" s="99"/>
      <c r="X31" s="175" t="str">
        <f t="shared" si="11"/>
        <v/>
      </c>
      <c r="Y31" s="175"/>
      <c r="Z31" s="99"/>
      <c r="AA31" s="175" t="str">
        <f t="shared" si="12"/>
        <v/>
      </c>
      <c r="AB31" s="175"/>
      <c r="AC31" s="99"/>
      <c r="AD31" s="175" t="str">
        <f t="shared" si="8"/>
        <v/>
      </c>
      <c r="AE31" s="175"/>
      <c r="AF31" s="99"/>
      <c r="AG31" s="175" t="str">
        <f t="shared" si="9"/>
        <v/>
      </c>
      <c r="AH31" s="181"/>
    </row>
    <row r="32" spans="1:34" ht="15.95" customHeight="1">
      <c r="A32" s="167"/>
      <c r="B32" s="201"/>
      <c r="C32" s="99">
        <v>9</v>
      </c>
      <c r="D32" s="198"/>
      <c r="E32" s="198"/>
      <c r="F32" s="198"/>
      <c r="G32" s="198"/>
      <c r="H32" s="198"/>
      <c r="I32" s="198"/>
      <c r="J32" s="198"/>
      <c r="K32" s="45"/>
      <c r="L32" s="45"/>
      <c r="M32" s="99" t="str">
        <f t="shared" si="16"/>
        <v/>
      </c>
      <c r="N32" s="92"/>
      <c r="O32" s="175" t="str">
        <f>IF(ISBLANK(D32),"",IF(U32="",0,U32)+IF(R32="",0,R32)+IF(X32="",0,X32)+IF(AA32="",0,AA32)+IF(AD32="",0,AD32)+IF(AG32="",0,AG32))</f>
        <v/>
      </c>
      <c r="P32" s="175"/>
      <c r="Q32" s="45"/>
      <c r="R32" s="175" t="str">
        <f t="shared" si="14"/>
        <v/>
      </c>
      <c r="S32" s="175"/>
      <c r="T32" s="45"/>
      <c r="U32" s="175" t="str">
        <f t="shared" si="15"/>
        <v/>
      </c>
      <c r="V32" s="175"/>
      <c r="W32" s="45"/>
      <c r="X32" s="175" t="str">
        <f t="shared" si="11"/>
        <v/>
      </c>
      <c r="Y32" s="175"/>
      <c r="Z32" s="45"/>
      <c r="AA32" s="175" t="str">
        <f t="shared" si="12"/>
        <v/>
      </c>
      <c r="AB32" s="175"/>
      <c r="AC32" s="45"/>
      <c r="AD32" s="175" t="str">
        <f t="shared" si="8"/>
        <v/>
      </c>
      <c r="AE32" s="175"/>
      <c r="AF32" s="45"/>
      <c r="AG32" s="175" t="str">
        <f t="shared" si="9"/>
        <v/>
      </c>
      <c r="AH32" s="181"/>
    </row>
    <row r="33" spans="1:34" ht="15.95" customHeight="1">
      <c r="A33" s="167"/>
      <c r="B33" s="201"/>
      <c r="C33" s="98">
        <v>10</v>
      </c>
      <c r="D33" s="184"/>
      <c r="E33" s="184"/>
      <c r="F33" s="184"/>
      <c r="G33" s="184"/>
      <c r="H33" s="184"/>
      <c r="I33" s="184"/>
      <c r="J33" s="184"/>
      <c r="K33" s="43"/>
      <c r="L33" s="100"/>
      <c r="M33" s="99" t="str">
        <f t="shared" si="16"/>
        <v/>
      </c>
      <c r="N33" s="91"/>
      <c r="O33" s="175" t="str">
        <f>IF(ISBLANK(D33),"",IF(U33="",0,U33)+IF(R33="",0,R33)+IF(X33="",0,X33)+IF(AA33="",0,AA33)+IF(AD33="",0,AD33)+IF(AG33="",0,AG33))</f>
        <v/>
      </c>
      <c r="P33" s="175"/>
      <c r="Q33" s="43"/>
      <c r="R33" s="175" t="str">
        <f t="shared" si="14"/>
        <v/>
      </c>
      <c r="S33" s="175"/>
      <c r="T33" s="43"/>
      <c r="U33" s="175" t="str">
        <f t="shared" si="15"/>
        <v/>
      </c>
      <c r="V33" s="175"/>
      <c r="W33" s="43"/>
      <c r="X33" s="175" t="str">
        <f t="shared" ref="X33:X38" si="17">IF(ISBLANK(W33),"",IF((MOD($W$22*W33,16)&gt;4),INT($W$22*W33/16)+0.5,INT($W$22*W33/16)))</f>
        <v/>
      </c>
      <c r="Y33" s="175"/>
      <c r="Z33" s="43"/>
      <c r="AA33" s="175" t="str">
        <f t="shared" si="12"/>
        <v/>
      </c>
      <c r="AB33" s="175"/>
      <c r="AC33" s="43"/>
      <c r="AD33" s="175" t="str">
        <f t="shared" si="8"/>
        <v/>
      </c>
      <c r="AE33" s="175"/>
      <c r="AF33" s="43"/>
      <c r="AG33" s="175" t="str">
        <f t="shared" si="9"/>
        <v/>
      </c>
      <c r="AH33" s="181"/>
    </row>
    <row r="34" spans="1:34" ht="15.95" customHeight="1">
      <c r="A34" s="167"/>
      <c r="B34" s="201"/>
      <c r="C34" s="98">
        <v>11</v>
      </c>
      <c r="D34" s="184"/>
      <c r="E34" s="184"/>
      <c r="F34" s="184"/>
      <c r="G34" s="184"/>
      <c r="H34" s="184"/>
      <c r="I34" s="184"/>
      <c r="J34" s="184"/>
      <c r="K34" s="43"/>
      <c r="L34" s="43"/>
      <c r="M34" s="99" t="str">
        <f t="shared" si="16"/>
        <v/>
      </c>
      <c r="N34" s="91"/>
      <c r="O34" s="175" t="str">
        <f t="shared" ref="O34:O38" si="18">IF(ISBLANK(D34),"",IF(U34="",0,U34)+IF(R34="",0,R34)+IF(X34="",0,X34)+IF(AA34="",0,AA34)+IF(AD34="",0,AD34)+IF(AG34="",0,AG34))</f>
        <v/>
      </c>
      <c r="P34" s="175"/>
      <c r="Q34" s="43"/>
      <c r="R34" s="175" t="str">
        <f t="shared" ref="R34:R38" si="19">IF(ISBLANK(Q34),"",IF((MOD($Q$22*Q34,16)&gt;4),INT($Q$22*Q34/16)+0.5,INT($Q$22*Q34/16)))</f>
        <v/>
      </c>
      <c r="S34" s="175"/>
      <c r="T34" s="43"/>
      <c r="U34" s="175" t="str">
        <f t="shared" ref="U34:U38" si="20">IF(ISBLANK(T34),"",IF((MOD($T$22*T34,16)&gt;4),INT($T$22*T34/16)+0.5,INT($T$22*T34/16)))</f>
        <v/>
      </c>
      <c r="V34" s="175"/>
      <c r="W34" s="43"/>
      <c r="X34" s="175" t="str">
        <f t="shared" si="17"/>
        <v/>
      </c>
      <c r="Y34" s="175"/>
      <c r="Z34" s="43"/>
      <c r="AA34" s="175" t="str">
        <f t="shared" ref="AA34:AA38" si="21">IF(ISBLANK(Z34),"",IF((MOD($Z$22*Z34,16)&gt;4),INT($Z$22*Z34/16)+0.5,INT($Z$22*Z34/16)))</f>
        <v/>
      </c>
      <c r="AB34" s="175"/>
      <c r="AC34" s="43"/>
      <c r="AD34" s="175" t="str">
        <f t="shared" si="8"/>
        <v/>
      </c>
      <c r="AE34" s="175"/>
      <c r="AF34" s="43"/>
      <c r="AG34" s="175" t="str">
        <f t="shared" si="9"/>
        <v/>
      </c>
      <c r="AH34" s="181"/>
    </row>
    <row r="35" spans="1:34" ht="15.95" customHeight="1">
      <c r="A35" s="167"/>
      <c r="B35" s="201"/>
      <c r="C35" s="98">
        <v>12</v>
      </c>
      <c r="D35" s="184"/>
      <c r="E35" s="184"/>
      <c r="F35" s="184"/>
      <c r="G35" s="184"/>
      <c r="H35" s="184"/>
      <c r="I35" s="184"/>
      <c r="J35" s="184"/>
      <c r="K35" s="43"/>
      <c r="L35" s="43"/>
      <c r="M35" s="99" t="str">
        <f t="shared" ref="M35:M42" si="22">IF(ISBLANK(D35),"",Q35*$Q$22+$T$22*T35+$W$22*W35+Z35*$Z$22+$AC$22*AC35+AF35*$AF$22)</f>
        <v/>
      </c>
      <c r="N35" s="91"/>
      <c r="O35" s="175" t="str">
        <f t="shared" si="18"/>
        <v/>
      </c>
      <c r="P35" s="175"/>
      <c r="Q35" s="43"/>
      <c r="R35" s="175" t="str">
        <f t="shared" si="19"/>
        <v/>
      </c>
      <c r="S35" s="175"/>
      <c r="T35" s="43"/>
      <c r="U35" s="175" t="str">
        <f t="shared" si="20"/>
        <v/>
      </c>
      <c r="V35" s="175"/>
      <c r="W35" s="43"/>
      <c r="X35" s="175" t="str">
        <f t="shared" si="17"/>
        <v/>
      </c>
      <c r="Y35" s="175"/>
      <c r="Z35" s="43"/>
      <c r="AA35" s="175" t="str">
        <f t="shared" si="21"/>
        <v/>
      </c>
      <c r="AB35" s="175"/>
      <c r="AC35" s="43"/>
      <c r="AD35" s="175" t="str">
        <f t="shared" si="8"/>
        <v/>
      </c>
      <c r="AE35" s="175"/>
      <c r="AF35" s="43"/>
      <c r="AG35" s="175" t="str">
        <f t="shared" si="9"/>
        <v/>
      </c>
      <c r="AH35" s="181"/>
    </row>
    <row r="36" spans="1:34" ht="15.95" customHeight="1">
      <c r="A36" s="167"/>
      <c r="B36" s="201"/>
      <c r="C36" s="98">
        <v>13</v>
      </c>
      <c r="D36" s="184"/>
      <c r="E36" s="184"/>
      <c r="F36" s="184"/>
      <c r="G36" s="184"/>
      <c r="H36" s="184"/>
      <c r="I36" s="184"/>
      <c r="J36" s="184"/>
      <c r="K36" s="43"/>
      <c r="L36" s="43"/>
      <c r="M36" s="99" t="str">
        <f t="shared" si="22"/>
        <v/>
      </c>
      <c r="N36" s="91"/>
      <c r="O36" s="175" t="str">
        <f t="shared" si="18"/>
        <v/>
      </c>
      <c r="P36" s="175"/>
      <c r="Q36" s="43"/>
      <c r="R36" s="175" t="str">
        <f t="shared" si="19"/>
        <v/>
      </c>
      <c r="S36" s="175"/>
      <c r="T36" s="43"/>
      <c r="U36" s="175" t="str">
        <f t="shared" si="20"/>
        <v/>
      </c>
      <c r="V36" s="175"/>
      <c r="W36" s="43"/>
      <c r="X36" s="175" t="str">
        <f t="shared" si="17"/>
        <v/>
      </c>
      <c r="Y36" s="175"/>
      <c r="Z36" s="43"/>
      <c r="AA36" s="175" t="str">
        <f t="shared" si="21"/>
        <v/>
      </c>
      <c r="AB36" s="175"/>
      <c r="AC36" s="43"/>
      <c r="AD36" s="175" t="str">
        <f t="shared" si="8"/>
        <v/>
      </c>
      <c r="AE36" s="175"/>
      <c r="AF36" s="43"/>
      <c r="AG36" s="175" t="str">
        <f t="shared" si="9"/>
        <v/>
      </c>
      <c r="AH36" s="181"/>
    </row>
    <row r="37" spans="1:34" ht="15.95" customHeight="1">
      <c r="A37" s="167"/>
      <c r="B37" s="201"/>
      <c r="C37" s="98">
        <v>14</v>
      </c>
      <c r="D37" s="184"/>
      <c r="E37" s="184"/>
      <c r="F37" s="184"/>
      <c r="G37" s="184"/>
      <c r="H37" s="184"/>
      <c r="I37" s="184"/>
      <c r="J37" s="184"/>
      <c r="K37" s="43"/>
      <c r="L37" s="43"/>
      <c r="M37" s="99" t="str">
        <f t="shared" si="22"/>
        <v/>
      </c>
      <c r="N37" s="91"/>
      <c r="O37" s="175" t="str">
        <f t="shared" si="18"/>
        <v/>
      </c>
      <c r="P37" s="175"/>
      <c r="Q37" s="43"/>
      <c r="R37" s="175" t="str">
        <f t="shared" si="19"/>
        <v/>
      </c>
      <c r="S37" s="175"/>
      <c r="T37" s="43"/>
      <c r="U37" s="175" t="str">
        <f t="shared" si="20"/>
        <v/>
      </c>
      <c r="V37" s="175"/>
      <c r="W37" s="43"/>
      <c r="X37" s="175" t="str">
        <f t="shared" si="17"/>
        <v/>
      </c>
      <c r="Y37" s="175"/>
      <c r="Z37" s="43"/>
      <c r="AA37" s="175" t="str">
        <f t="shared" si="21"/>
        <v/>
      </c>
      <c r="AB37" s="175"/>
      <c r="AC37" s="43"/>
      <c r="AD37" s="175" t="str">
        <f t="shared" si="8"/>
        <v/>
      </c>
      <c r="AE37" s="175"/>
      <c r="AF37" s="43"/>
      <c r="AG37" s="175" t="str">
        <f t="shared" si="9"/>
        <v/>
      </c>
      <c r="AH37" s="181"/>
    </row>
    <row r="38" spans="1:34" ht="15.95" customHeight="1">
      <c r="A38" s="167"/>
      <c r="B38" s="202"/>
      <c r="C38" s="98">
        <v>15</v>
      </c>
      <c r="D38" s="184"/>
      <c r="E38" s="184"/>
      <c r="F38" s="184"/>
      <c r="G38" s="184"/>
      <c r="H38" s="184"/>
      <c r="I38" s="184"/>
      <c r="J38" s="184"/>
      <c r="K38" s="43"/>
      <c r="L38" s="43"/>
      <c r="M38" s="99" t="str">
        <f t="shared" si="22"/>
        <v/>
      </c>
      <c r="N38" s="91"/>
      <c r="O38" s="175" t="str">
        <f t="shared" si="18"/>
        <v/>
      </c>
      <c r="P38" s="175"/>
      <c r="Q38" s="43"/>
      <c r="R38" s="175" t="str">
        <f t="shared" si="19"/>
        <v/>
      </c>
      <c r="S38" s="175"/>
      <c r="T38" s="43"/>
      <c r="U38" s="175" t="str">
        <f t="shared" si="20"/>
        <v/>
      </c>
      <c r="V38" s="175"/>
      <c r="W38" s="43"/>
      <c r="X38" s="175" t="str">
        <f t="shared" si="17"/>
        <v/>
      </c>
      <c r="Y38" s="175"/>
      <c r="Z38" s="43"/>
      <c r="AA38" s="175" t="str">
        <f t="shared" si="21"/>
        <v/>
      </c>
      <c r="AB38" s="175"/>
      <c r="AC38" s="43"/>
      <c r="AD38" s="175" t="str">
        <f t="shared" si="8"/>
        <v/>
      </c>
      <c r="AE38" s="175"/>
      <c r="AF38" s="43"/>
      <c r="AG38" s="175" t="str">
        <f t="shared" si="9"/>
        <v/>
      </c>
      <c r="AH38" s="181"/>
    </row>
    <row r="39" spans="1:34" ht="15.95" customHeight="1">
      <c r="A39" s="167"/>
      <c r="B39" s="197" t="s">
        <v>48</v>
      </c>
      <c r="C39" s="98">
        <v>16</v>
      </c>
      <c r="D39" s="195" t="s">
        <v>49</v>
      </c>
      <c r="E39" s="195"/>
      <c r="F39" s="195"/>
      <c r="G39" s="195"/>
      <c r="H39" s="195"/>
      <c r="I39" s="195"/>
      <c r="J39" s="195"/>
      <c r="K39" s="102"/>
      <c r="L39" s="102">
        <v>2</v>
      </c>
      <c r="M39" s="99">
        <f t="shared" si="22"/>
        <v>0</v>
      </c>
      <c r="N39" s="91"/>
      <c r="O39" s="175">
        <v>1</v>
      </c>
      <c r="P39" s="175"/>
      <c r="Q39" s="102"/>
      <c r="R39" s="175" t="str">
        <f>IF(ISBLANK(Q39),"",IF((MOD($Q$22*Q39,16)&gt;4),INT($Q$22*Q39/16)+0.5,INT($Q$22*Q39/16)))</f>
        <v/>
      </c>
      <c r="S39" s="175"/>
      <c r="T39" s="99">
        <v>0</v>
      </c>
      <c r="U39" s="175"/>
      <c r="V39" s="175"/>
      <c r="W39" s="99"/>
      <c r="X39" s="175" t="str">
        <f>IF(ISBLANK(W39),"",IF((MOD($W$22*W39,16)&gt;4),INT($W$22*W39/16)+0.5,INT($W$22*W39/16)))</f>
        <v/>
      </c>
      <c r="Y39" s="175"/>
      <c r="Z39" s="99"/>
      <c r="AA39" s="175" t="str">
        <f>IF(ISBLANK(Z39),"",IF((MOD($Z$22*Z39,16)&gt;4),INT($Z$22*Z39/16)+0.5,INT($Z$22*Z39/16)))</f>
        <v/>
      </c>
      <c r="AB39" s="175"/>
      <c r="AC39" s="99"/>
      <c r="AD39" s="175" t="str">
        <f>IF(ISBLANK(AC39),"",IF((MOD($AC$22*AC39,16)&gt;4),INT($AC$22*AC39/16)+0.5,INT($AC$22*AC39/16)))</f>
        <v/>
      </c>
      <c r="AE39" s="175"/>
      <c r="AF39" s="99"/>
      <c r="AG39" s="175" t="str">
        <f>IF(ISBLANK(AF39),"",IF((MOD($AF$22*AF39,16)&gt;4),INT($AF$22*AF39/16)+0.5,INT($AF$22*AF39/16)))</f>
        <v/>
      </c>
      <c r="AH39" s="181"/>
    </row>
    <row r="40" spans="1:34" ht="15.95" customHeight="1">
      <c r="A40" s="167"/>
      <c r="B40" s="197"/>
      <c r="C40" s="98">
        <v>17</v>
      </c>
      <c r="D40" s="195" t="s">
        <v>50</v>
      </c>
      <c r="E40" s="195"/>
      <c r="F40" s="195"/>
      <c r="G40" s="195"/>
      <c r="H40" s="195"/>
      <c r="I40" s="195"/>
      <c r="J40" s="195"/>
      <c r="K40" s="102"/>
      <c r="L40" s="102">
        <v>3</v>
      </c>
      <c r="M40" s="99">
        <f t="shared" si="22"/>
        <v>0</v>
      </c>
      <c r="N40" s="91"/>
      <c r="O40" s="175">
        <v>1</v>
      </c>
      <c r="P40" s="175"/>
      <c r="Q40" s="102"/>
      <c r="R40" s="175" t="str">
        <f>IF(ISBLANK(Q40),"",IF((MOD($Q$22*Q40,16)&gt;4),INT($Q$22*Q40/16)+0.5,INT($Q$22*Q40/16)))</f>
        <v/>
      </c>
      <c r="S40" s="175"/>
      <c r="T40" s="99"/>
      <c r="U40" s="175" t="str">
        <f>IF(ISBLANK(T40),"",IF((MOD($T$22*T40,16)&gt;4),INT($T$22*T40/16)+0.5,INT($T$22*T40/16)))</f>
        <v/>
      </c>
      <c r="V40" s="175"/>
      <c r="W40" s="99">
        <v>0</v>
      </c>
      <c r="X40" s="175"/>
      <c r="Y40" s="175"/>
      <c r="Z40" s="99"/>
      <c r="AA40" s="175" t="str">
        <f>IF(ISBLANK(Z40),"",IF((MOD($Z$22*Z40,16)&gt;4),INT($Z$22*Z40/16)+0.5,INT($Z$22*Z40/16)))</f>
        <v/>
      </c>
      <c r="AB40" s="175"/>
      <c r="AC40" s="99"/>
      <c r="AD40" s="175" t="str">
        <f>IF(ISBLANK(AC40),"",IF((MOD($AC$22*AC40,16)&gt;4),INT($AC$22*AC40/16)+0.5,INT($AC$22*AC40/16)))</f>
        <v/>
      </c>
      <c r="AE40" s="175"/>
      <c r="AF40" s="99"/>
      <c r="AG40" s="175" t="str">
        <f>IF(ISBLANK(AF40),"",IF((MOD($AF$22*AF40,16)&gt;4),INT($AF$22*AF40/16)+0.5,INT($AF$22*AF40/16)))</f>
        <v/>
      </c>
      <c r="AH40" s="181"/>
    </row>
    <row r="41" spans="1:34" ht="15.95" customHeight="1">
      <c r="A41" s="167"/>
      <c r="B41" s="197"/>
      <c r="C41" s="98">
        <v>18</v>
      </c>
      <c r="D41" s="196" t="s">
        <v>65</v>
      </c>
      <c r="E41" s="196"/>
      <c r="F41" s="196"/>
      <c r="G41" s="196"/>
      <c r="H41" s="196"/>
      <c r="I41" s="196"/>
      <c r="J41" s="196"/>
      <c r="K41" s="102"/>
      <c r="L41" s="102">
        <v>4</v>
      </c>
      <c r="M41" s="99">
        <f t="shared" si="22"/>
        <v>0</v>
      </c>
      <c r="N41" s="91"/>
      <c r="O41" s="175">
        <v>1</v>
      </c>
      <c r="P41" s="175"/>
      <c r="Q41" s="102"/>
      <c r="R41" s="189" t="str">
        <f>IF(ISBLANK(Q41),"",IF((MOD($Q$22*Q41,16)&gt;4),INT($Q$22*Q41/16)+0.5,INT($Q$22*Q41/16)))</f>
        <v/>
      </c>
      <c r="S41" s="189"/>
      <c r="T41" s="102"/>
      <c r="U41" s="189" t="str">
        <f>IF(ISBLANK(T41),"",IF((MOD($T$22*T41,16)&gt;4),INT($T$22*T41/16)+0.5,INT($T$22*T41/16)))</f>
        <v/>
      </c>
      <c r="V41" s="189"/>
      <c r="W41" s="102"/>
      <c r="X41" s="189" t="str">
        <f>IF(ISBLANK(W41),"",IF((MOD($W$22*W41,16)&gt;4),INT($W$22*W41/16)+0.5,INT($W$22*W41/16)))</f>
        <v/>
      </c>
      <c r="Y41" s="189"/>
      <c r="Z41" s="102">
        <v>0</v>
      </c>
      <c r="AA41" s="189"/>
      <c r="AB41" s="189"/>
      <c r="AC41" s="102"/>
      <c r="AD41" s="189" t="str">
        <f>IF(ISBLANK(AC41),"",IF((MOD($AC$22*AC41,16)&gt;4),INT($AC$22*AC41/16)+0.5,INT($AC$22*AC41/16)))</f>
        <v/>
      </c>
      <c r="AE41" s="189"/>
      <c r="AF41" s="102"/>
      <c r="AG41" s="175" t="str">
        <f>IF(ISBLANK(AF41),"",IF((MOD($AF$22*AF41,16)&gt;4),INT($AF$22*AF41/16)+0.5,INT($AF$22*AF41/16)))</f>
        <v/>
      </c>
      <c r="AH41" s="181"/>
    </row>
    <row r="42" spans="1:34" ht="15.95" customHeight="1">
      <c r="A42" s="167"/>
      <c r="B42" s="197"/>
      <c r="C42" s="98">
        <v>19</v>
      </c>
      <c r="D42" s="195" t="s">
        <v>73</v>
      </c>
      <c r="E42" s="195"/>
      <c r="F42" s="195"/>
      <c r="G42" s="195"/>
      <c r="H42" s="195"/>
      <c r="I42" s="195"/>
      <c r="J42" s="195"/>
      <c r="K42" s="99"/>
      <c r="L42" s="99">
        <v>5</v>
      </c>
      <c r="M42" s="99">
        <f t="shared" si="22"/>
        <v>0</v>
      </c>
      <c r="N42" s="91"/>
      <c r="O42" s="175">
        <v>1</v>
      </c>
      <c r="P42" s="175"/>
      <c r="Q42" s="99"/>
      <c r="R42" s="175" t="str">
        <f>IF(ISBLANK(Q42),"",IF((MOD($Q$22*Q42,16)&gt;4),INT($Q$22*Q42/16)+0.5,INT($Q$22*Q42/16)))</f>
        <v/>
      </c>
      <c r="S42" s="175"/>
      <c r="T42" s="99"/>
      <c r="U42" s="175" t="str">
        <f>IF(ISBLANK(T42),"",IF((MOD($T$22*T42,16)&gt;4),INT($T$22*T42/16)+0.5,INT($T$22*T42/16)))</f>
        <v/>
      </c>
      <c r="V42" s="175"/>
      <c r="W42" s="99"/>
      <c r="X42" s="175" t="str">
        <f>IF(ISBLANK(W42),"",IF((MOD($W$22*W42,16)&gt;4),INT($W$22*W42/16)+0.5,INT($W$22*W42/16)))</f>
        <v/>
      </c>
      <c r="Y42" s="175"/>
      <c r="Z42" s="99"/>
      <c r="AA42" s="175" t="str">
        <f>IF(ISBLANK(Z42),"",IF((MOD($Z$22*Z42,16)&gt;4),INT($Z$22*Z42/16)+0.5,INT($Z$22*Z42/16)))</f>
        <v/>
      </c>
      <c r="AB42" s="175"/>
      <c r="AC42" s="99">
        <v>0</v>
      </c>
      <c r="AD42" s="175"/>
      <c r="AE42" s="175"/>
      <c r="AF42" s="99"/>
      <c r="AG42" s="175" t="str">
        <f>IF(ISBLANK(AF42),"",IF((MOD($AF$22*AF42,16)&gt;4),INT($AF$22*AF42/16)+0.5,INT($AF$22*AF42/16)))</f>
        <v/>
      </c>
      <c r="AH42" s="181"/>
    </row>
    <row r="43" spans="1:34" ht="15.95" customHeight="1">
      <c r="A43" s="167"/>
      <c r="B43" s="183" t="s">
        <v>78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94"/>
      <c r="M43" s="102">
        <f>SUM(M24:N42)</f>
        <v>462</v>
      </c>
      <c r="N43" s="92"/>
      <c r="O43" s="189">
        <f>SUM(O24:P42)-2</f>
        <v>25</v>
      </c>
      <c r="P43" s="189"/>
      <c r="Q43" s="102">
        <f>SUM(Q24:Q42)</f>
        <v>10</v>
      </c>
      <c r="R43" s="189">
        <f>SUM(R24:S42)</f>
        <v>10</v>
      </c>
      <c r="S43" s="189"/>
      <c r="T43" s="102">
        <f>SUM(T24:T42)</f>
        <v>10</v>
      </c>
      <c r="U43" s="189">
        <f>SUM(U24:V42)</f>
        <v>11</v>
      </c>
      <c r="V43" s="189"/>
      <c r="W43" s="102">
        <f>SUM(W24:W42)</f>
        <v>0</v>
      </c>
      <c r="X43" s="189">
        <f>SUM(X24:Y42)</f>
        <v>0</v>
      </c>
      <c r="Y43" s="189"/>
      <c r="Z43" s="102">
        <f>SUM(Z24:Z42)</f>
        <v>0</v>
      </c>
      <c r="AA43" s="189">
        <f>SUM(AA24:AB42)</f>
        <v>0</v>
      </c>
      <c r="AB43" s="189"/>
      <c r="AC43" s="102">
        <f>SUM(AC24:AC42)</f>
        <v>0</v>
      </c>
      <c r="AD43" s="189">
        <f>SUM(AD24:AE42)</f>
        <v>0</v>
      </c>
      <c r="AE43" s="189"/>
      <c r="AF43" s="102">
        <f>SUM(AF24:AF42)</f>
        <v>0</v>
      </c>
      <c r="AG43" s="189">
        <f>SUM(AG24:AH42)</f>
        <v>0</v>
      </c>
      <c r="AH43" s="190"/>
    </row>
    <row r="44" spans="1:34" ht="15.95" customHeight="1">
      <c r="A44" s="191" t="s">
        <v>105</v>
      </c>
      <c r="B44" s="167" t="s">
        <v>99</v>
      </c>
      <c r="C44" s="98">
        <v>1</v>
      </c>
      <c r="D44" s="184"/>
      <c r="E44" s="184"/>
      <c r="F44" s="184"/>
      <c r="G44" s="184"/>
      <c r="H44" s="184"/>
      <c r="I44" s="184"/>
      <c r="J44" s="184"/>
      <c r="K44" s="43"/>
      <c r="L44" s="43"/>
      <c r="M44" s="91" t="str">
        <f t="shared" ref="M44:M88" si="23">IF(ISBLANK(D44),"",Q44*$Q$22+$T$22*T44+$W$22*W44+Z44*$Z$22+$AC$22*AC44+AF44*$AF$22)</f>
        <v/>
      </c>
      <c r="N44" s="91"/>
      <c r="O44" s="175" t="str">
        <f t="shared" ref="O44:O88" si="24">IF(ISBLANK(D44),"",IF(U44="",0,U44)+IF(R44="",0,R44)+IF(X44="",0,X44)+IF(AA44="",0,AA44)+IF(AD44="",0,AD44)+IF(AG44="",0,AG44))</f>
        <v/>
      </c>
      <c r="P44" s="175"/>
      <c r="Q44" s="43"/>
      <c r="R44" s="175" t="str">
        <f t="shared" ref="R44:R88" si="25">IF(ISBLANK(Q44),"",IF((MOD($Q$22*Q44,16)&gt;4),INT($Q$22*Q44/16)+0.5,INT($Q$22*Q44/16)))</f>
        <v/>
      </c>
      <c r="S44" s="175"/>
      <c r="T44" s="43"/>
      <c r="U44" s="175" t="str">
        <f t="shared" ref="U44:U88" si="26">IF(ISBLANK(T44),"",IF((MOD($T$22*T44,16)&gt;4),INT($T$22*T44/16)+0.5,INT($T$22*T44/16)))</f>
        <v/>
      </c>
      <c r="V44" s="175"/>
      <c r="W44" s="43"/>
      <c r="X44" s="175" t="str">
        <f t="shared" ref="X44:X88" si="27">IF(ISBLANK(W44),"",IF((MOD($W$22*W44,16)&gt;4),INT($W$22*W44/16)+0.5,INT($W$22*W44/16)))</f>
        <v/>
      </c>
      <c r="Y44" s="175"/>
      <c r="Z44" s="43"/>
      <c r="AA44" s="175" t="str">
        <f t="shared" ref="AA44:AA88" si="28">IF(ISBLANK(Z44),"",IF((MOD($Z$22*Z44,16)&gt;4),INT($Z$22*Z44/16)+0.5,INT($Z$22*Z44/16)))</f>
        <v/>
      </c>
      <c r="AB44" s="175"/>
      <c r="AC44" s="43"/>
      <c r="AD44" s="175" t="str">
        <f t="shared" ref="AD44:AD88" si="29">IF(ISBLANK(AC44),"",IF((MOD($AC$22*AC44,16)&gt;4),INT($AC$22*AC44/16)+0.5,INT($AC$22*AC44/16)))</f>
        <v/>
      </c>
      <c r="AE44" s="175"/>
      <c r="AF44" s="43"/>
      <c r="AG44" s="175" t="str">
        <f t="shared" ref="AG44:AG88" si="30">IF(ISBLANK(AF44),"",IF((MOD($AF$22*AF44,16)&gt;4),INT($AF$22*AF44/16)+0.5,INT($AF$22*AF44/16)))</f>
        <v/>
      </c>
      <c r="AH44" s="181"/>
    </row>
    <row r="45" spans="1:34" ht="15.95" customHeight="1">
      <c r="A45" s="192"/>
      <c r="B45" s="167"/>
      <c r="C45" s="99">
        <v>2</v>
      </c>
      <c r="D45" s="184"/>
      <c r="E45" s="184"/>
      <c r="F45" s="184"/>
      <c r="G45" s="184"/>
      <c r="H45" s="184"/>
      <c r="I45" s="184"/>
      <c r="J45" s="184"/>
      <c r="K45" s="43"/>
      <c r="L45" s="43"/>
      <c r="M45" s="91" t="str">
        <f t="shared" si="23"/>
        <v/>
      </c>
      <c r="N45" s="91"/>
      <c r="O45" s="175" t="str">
        <f t="shared" si="24"/>
        <v/>
      </c>
      <c r="P45" s="175"/>
      <c r="Q45" s="43"/>
      <c r="R45" s="175" t="str">
        <f t="shared" si="25"/>
        <v/>
      </c>
      <c r="S45" s="175"/>
      <c r="T45" s="43"/>
      <c r="U45" s="175" t="str">
        <f t="shared" si="26"/>
        <v/>
      </c>
      <c r="V45" s="175"/>
      <c r="W45" s="43"/>
      <c r="X45" s="175" t="str">
        <f t="shared" si="27"/>
        <v/>
      </c>
      <c r="Y45" s="175"/>
      <c r="Z45" s="43"/>
      <c r="AA45" s="175" t="str">
        <f t="shared" si="28"/>
        <v/>
      </c>
      <c r="AB45" s="175"/>
      <c r="AC45" s="43"/>
      <c r="AD45" s="175" t="str">
        <f t="shared" si="29"/>
        <v/>
      </c>
      <c r="AE45" s="175"/>
      <c r="AF45" s="43"/>
      <c r="AG45" s="175" t="str">
        <f t="shared" si="30"/>
        <v/>
      </c>
      <c r="AH45" s="181"/>
    </row>
    <row r="46" spans="1:34" ht="15.95" customHeight="1">
      <c r="A46" s="192"/>
      <c r="B46" s="167"/>
      <c r="C46" s="98">
        <v>3</v>
      </c>
      <c r="D46" s="184"/>
      <c r="E46" s="184"/>
      <c r="F46" s="184"/>
      <c r="G46" s="184"/>
      <c r="H46" s="184"/>
      <c r="I46" s="184"/>
      <c r="J46" s="184"/>
      <c r="K46" s="43"/>
      <c r="L46" s="43"/>
      <c r="M46" s="91" t="str">
        <f t="shared" si="23"/>
        <v/>
      </c>
      <c r="N46" s="91"/>
      <c r="O46" s="175" t="str">
        <f t="shared" si="24"/>
        <v/>
      </c>
      <c r="P46" s="175"/>
      <c r="Q46" s="43"/>
      <c r="R46" s="175" t="str">
        <f t="shared" si="25"/>
        <v/>
      </c>
      <c r="S46" s="175"/>
      <c r="T46" s="43"/>
      <c r="U46" s="175" t="str">
        <f t="shared" si="26"/>
        <v/>
      </c>
      <c r="V46" s="175"/>
      <c r="W46" s="43"/>
      <c r="X46" s="175" t="str">
        <f t="shared" si="27"/>
        <v/>
      </c>
      <c r="Y46" s="175"/>
      <c r="Z46" s="43"/>
      <c r="AA46" s="175" t="str">
        <f t="shared" si="28"/>
        <v/>
      </c>
      <c r="AB46" s="175"/>
      <c r="AC46" s="43"/>
      <c r="AD46" s="175" t="str">
        <f t="shared" si="29"/>
        <v/>
      </c>
      <c r="AE46" s="175"/>
      <c r="AF46" s="43"/>
      <c r="AG46" s="175" t="str">
        <f t="shared" si="30"/>
        <v/>
      </c>
      <c r="AH46" s="181"/>
    </row>
    <row r="47" spans="1:34" ht="15.95" customHeight="1">
      <c r="A47" s="192"/>
      <c r="B47" s="167"/>
      <c r="C47" s="98">
        <v>4</v>
      </c>
      <c r="D47" s="184"/>
      <c r="E47" s="184"/>
      <c r="F47" s="184"/>
      <c r="G47" s="184"/>
      <c r="H47" s="184"/>
      <c r="I47" s="184"/>
      <c r="J47" s="184"/>
      <c r="K47" s="43"/>
      <c r="L47" s="43"/>
      <c r="M47" s="91" t="str">
        <f t="shared" si="23"/>
        <v/>
      </c>
      <c r="N47" s="91"/>
      <c r="O47" s="175" t="str">
        <f t="shared" si="24"/>
        <v/>
      </c>
      <c r="P47" s="175"/>
      <c r="Q47" s="43"/>
      <c r="R47" s="175" t="str">
        <f t="shared" si="25"/>
        <v/>
      </c>
      <c r="S47" s="175"/>
      <c r="T47" s="43"/>
      <c r="U47" s="175" t="str">
        <f t="shared" si="26"/>
        <v/>
      </c>
      <c r="V47" s="175"/>
      <c r="W47" s="43"/>
      <c r="X47" s="175" t="str">
        <f t="shared" si="27"/>
        <v/>
      </c>
      <c r="Y47" s="175"/>
      <c r="Z47" s="43"/>
      <c r="AA47" s="175" t="str">
        <f t="shared" si="28"/>
        <v/>
      </c>
      <c r="AB47" s="175"/>
      <c r="AC47" s="43"/>
      <c r="AD47" s="175" t="str">
        <f t="shared" si="29"/>
        <v/>
      </c>
      <c r="AE47" s="175"/>
      <c r="AF47" s="43"/>
      <c r="AG47" s="175" t="str">
        <f t="shared" si="30"/>
        <v/>
      </c>
      <c r="AH47" s="181"/>
    </row>
    <row r="48" spans="1:34" ht="15.95" customHeight="1">
      <c r="A48" s="192"/>
      <c r="B48" s="167"/>
      <c r="C48" s="99">
        <v>5</v>
      </c>
      <c r="D48" s="184"/>
      <c r="E48" s="184"/>
      <c r="F48" s="184"/>
      <c r="G48" s="184"/>
      <c r="H48" s="184"/>
      <c r="I48" s="184"/>
      <c r="J48" s="184"/>
      <c r="K48" s="43"/>
      <c r="L48" s="43"/>
      <c r="M48" s="91" t="str">
        <f t="shared" si="23"/>
        <v/>
      </c>
      <c r="N48" s="91"/>
      <c r="O48" s="175" t="str">
        <f t="shared" si="24"/>
        <v/>
      </c>
      <c r="P48" s="175"/>
      <c r="Q48" s="43"/>
      <c r="R48" s="175" t="str">
        <f t="shared" si="25"/>
        <v/>
      </c>
      <c r="S48" s="175"/>
      <c r="T48" s="43"/>
      <c r="U48" s="175" t="str">
        <f t="shared" si="26"/>
        <v/>
      </c>
      <c r="V48" s="175"/>
      <c r="W48" s="43"/>
      <c r="X48" s="175" t="str">
        <f t="shared" si="27"/>
        <v/>
      </c>
      <c r="Y48" s="175"/>
      <c r="Z48" s="43"/>
      <c r="AA48" s="175" t="str">
        <f t="shared" si="28"/>
        <v/>
      </c>
      <c r="AB48" s="175"/>
      <c r="AC48" s="43"/>
      <c r="AD48" s="175" t="str">
        <f t="shared" si="29"/>
        <v/>
      </c>
      <c r="AE48" s="175"/>
      <c r="AF48" s="43"/>
      <c r="AG48" s="175" t="str">
        <f t="shared" si="30"/>
        <v/>
      </c>
      <c r="AH48" s="181"/>
    </row>
    <row r="49" spans="1:34" ht="15.95" customHeight="1">
      <c r="A49" s="192"/>
      <c r="B49" s="167"/>
      <c r="C49" s="98">
        <v>6</v>
      </c>
      <c r="D49" s="184"/>
      <c r="E49" s="184"/>
      <c r="F49" s="184"/>
      <c r="G49" s="184"/>
      <c r="H49" s="184"/>
      <c r="I49" s="184"/>
      <c r="J49" s="184"/>
      <c r="K49" s="43"/>
      <c r="L49" s="43"/>
      <c r="M49" s="91" t="str">
        <f t="shared" si="23"/>
        <v/>
      </c>
      <c r="N49" s="91"/>
      <c r="O49" s="175" t="str">
        <f t="shared" si="24"/>
        <v/>
      </c>
      <c r="P49" s="175"/>
      <c r="Q49" s="43"/>
      <c r="R49" s="175" t="str">
        <f t="shared" si="25"/>
        <v/>
      </c>
      <c r="S49" s="175"/>
      <c r="T49" s="43"/>
      <c r="U49" s="175" t="str">
        <f t="shared" si="26"/>
        <v/>
      </c>
      <c r="V49" s="175"/>
      <c r="W49" s="43"/>
      <c r="X49" s="175" t="str">
        <f t="shared" si="27"/>
        <v/>
      </c>
      <c r="Y49" s="175"/>
      <c r="Z49" s="43"/>
      <c r="AA49" s="175" t="str">
        <f t="shared" si="28"/>
        <v/>
      </c>
      <c r="AB49" s="175"/>
      <c r="AC49" s="43"/>
      <c r="AD49" s="175" t="str">
        <f t="shared" si="29"/>
        <v/>
      </c>
      <c r="AE49" s="175"/>
      <c r="AF49" s="43"/>
      <c r="AG49" s="175" t="str">
        <f t="shared" si="30"/>
        <v/>
      </c>
      <c r="AH49" s="181"/>
    </row>
    <row r="50" spans="1:34" ht="15.95" customHeight="1">
      <c r="A50" s="192"/>
      <c r="B50" s="167"/>
      <c r="C50" s="98">
        <v>7</v>
      </c>
      <c r="D50" s="184"/>
      <c r="E50" s="184"/>
      <c r="F50" s="184"/>
      <c r="G50" s="184"/>
      <c r="H50" s="184"/>
      <c r="I50" s="184"/>
      <c r="J50" s="184"/>
      <c r="K50" s="43"/>
      <c r="L50" s="43"/>
      <c r="M50" s="91" t="str">
        <f t="shared" si="23"/>
        <v/>
      </c>
      <c r="N50" s="91"/>
      <c r="O50" s="175" t="str">
        <f t="shared" si="24"/>
        <v/>
      </c>
      <c r="P50" s="175"/>
      <c r="Q50" s="43"/>
      <c r="R50" s="175" t="str">
        <f t="shared" si="25"/>
        <v/>
      </c>
      <c r="S50" s="175"/>
      <c r="T50" s="43"/>
      <c r="U50" s="175" t="str">
        <f t="shared" si="26"/>
        <v/>
      </c>
      <c r="V50" s="175"/>
      <c r="W50" s="43"/>
      <c r="X50" s="175" t="str">
        <f t="shared" si="27"/>
        <v/>
      </c>
      <c r="Y50" s="175"/>
      <c r="Z50" s="43"/>
      <c r="AA50" s="175" t="str">
        <f t="shared" si="28"/>
        <v/>
      </c>
      <c r="AB50" s="175"/>
      <c r="AC50" s="43"/>
      <c r="AD50" s="175" t="str">
        <f t="shared" si="29"/>
        <v/>
      </c>
      <c r="AE50" s="175"/>
      <c r="AF50" s="43"/>
      <c r="AG50" s="175" t="str">
        <f t="shared" si="30"/>
        <v/>
      </c>
      <c r="AH50" s="181"/>
    </row>
    <row r="51" spans="1:34" ht="15.95" customHeight="1">
      <c r="A51" s="192"/>
      <c r="B51" s="167"/>
      <c r="C51" s="99">
        <v>8</v>
      </c>
      <c r="D51" s="184"/>
      <c r="E51" s="184"/>
      <c r="F51" s="184"/>
      <c r="G51" s="184"/>
      <c r="H51" s="184"/>
      <c r="I51" s="184"/>
      <c r="J51" s="184"/>
      <c r="K51" s="43"/>
      <c r="L51" s="43"/>
      <c r="M51" s="91" t="str">
        <f t="shared" si="23"/>
        <v/>
      </c>
      <c r="N51" s="91"/>
      <c r="O51" s="175" t="str">
        <f t="shared" si="24"/>
        <v/>
      </c>
      <c r="P51" s="175"/>
      <c r="Q51" s="43"/>
      <c r="R51" s="175" t="str">
        <f t="shared" si="25"/>
        <v/>
      </c>
      <c r="S51" s="175"/>
      <c r="T51" s="43"/>
      <c r="U51" s="175" t="str">
        <f t="shared" si="26"/>
        <v/>
      </c>
      <c r="V51" s="175"/>
      <c r="W51" s="43"/>
      <c r="X51" s="175" t="str">
        <f t="shared" si="27"/>
        <v/>
      </c>
      <c r="Y51" s="175"/>
      <c r="Z51" s="43"/>
      <c r="AA51" s="175" t="str">
        <f t="shared" si="28"/>
        <v/>
      </c>
      <c r="AB51" s="175"/>
      <c r="AC51" s="43"/>
      <c r="AD51" s="175" t="str">
        <f t="shared" si="29"/>
        <v/>
      </c>
      <c r="AE51" s="175"/>
      <c r="AF51" s="43"/>
      <c r="AG51" s="175" t="str">
        <f t="shared" si="30"/>
        <v/>
      </c>
      <c r="AH51" s="181"/>
    </row>
    <row r="52" spans="1:34" ht="15.95" customHeight="1">
      <c r="A52" s="192"/>
      <c r="B52" s="167"/>
      <c r="C52" s="98">
        <v>9</v>
      </c>
      <c r="D52" s="184"/>
      <c r="E52" s="184"/>
      <c r="F52" s="184"/>
      <c r="G52" s="184"/>
      <c r="H52" s="184"/>
      <c r="I52" s="184"/>
      <c r="J52" s="184"/>
      <c r="K52" s="43"/>
      <c r="L52" s="43"/>
      <c r="M52" s="91" t="str">
        <f t="shared" si="23"/>
        <v/>
      </c>
      <c r="N52" s="91"/>
      <c r="O52" s="175" t="str">
        <f t="shared" si="24"/>
        <v/>
      </c>
      <c r="P52" s="175"/>
      <c r="Q52" s="43"/>
      <c r="R52" s="175" t="str">
        <f t="shared" si="25"/>
        <v/>
      </c>
      <c r="S52" s="175"/>
      <c r="T52" s="43"/>
      <c r="U52" s="175" t="str">
        <f t="shared" si="26"/>
        <v/>
      </c>
      <c r="V52" s="175"/>
      <c r="W52" s="43"/>
      <c r="X52" s="175" t="str">
        <f t="shared" si="27"/>
        <v/>
      </c>
      <c r="Y52" s="175"/>
      <c r="Z52" s="43"/>
      <c r="AA52" s="175" t="str">
        <f t="shared" si="28"/>
        <v/>
      </c>
      <c r="AB52" s="175"/>
      <c r="AC52" s="43"/>
      <c r="AD52" s="175" t="str">
        <f t="shared" si="29"/>
        <v/>
      </c>
      <c r="AE52" s="175"/>
      <c r="AF52" s="43"/>
      <c r="AG52" s="175" t="str">
        <f t="shared" si="30"/>
        <v/>
      </c>
      <c r="AH52" s="181"/>
    </row>
    <row r="53" spans="1:34" ht="15.95" customHeight="1">
      <c r="A53" s="192"/>
      <c r="B53" s="167"/>
      <c r="C53" s="98">
        <v>10</v>
      </c>
      <c r="D53" s="184"/>
      <c r="E53" s="184"/>
      <c r="F53" s="184"/>
      <c r="G53" s="184"/>
      <c r="H53" s="184"/>
      <c r="I53" s="184"/>
      <c r="J53" s="184"/>
      <c r="K53" s="43"/>
      <c r="L53" s="43"/>
      <c r="M53" s="91" t="str">
        <f t="shared" si="23"/>
        <v/>
      </c>
      <c r="N53" s="91"/>
      <c r="O53" s="175" t="str">
        <f t="shared" si="24"/>
        <v/>
      </c>
      <c r="P53" s="175"/>
      <c r="Q53" s="43"/>
      <c r="R53" s="175" t="str">
        <f t="shared" si="25"/>
        <v/>
      </c>
      <c r="S53" s="175"/>
      <c r="T53" s="43"/>
      <c r="U53" s="175" t="str">
        <f t="shared" si="26"/>
        <v/>
      </c>
      <c r="V53" s="175"/>
      <c r="W53" s="43"/>
      <c r="X53" s="175" t="str">
        <f t="shared" si="27"/>
        <v/>
      </c>
      <c r="Y53" s="175"/>
      <c r="Z53" s="43"/>
      <c r="AA53" s="175" t="str">
        <f t="shared" si="28"/>
        <v/>
      </c>
      <c r="AB53" s="175"/>
      <c r="AC53" s="43"/>
      <c r="AD53" s="175" t="str">
        <f t="shared" si="29"/>
        <v/>
      </c>
      <c r="AE53" s="175"/>
      <c r="AF53" s="43"/>
      <c r="AG53" s="175" t="str">
        <f t="shared" si="30"/>
        <v/>
      </c>
      <c r="AH53" s="181"/>
    </row>
    <row r="54" spans="1:34" ht="15.95" customHeight="1">
      <c r="A54" s="192"/>
      <c r="B54" s="167"/>
      <c r="C54" s="99">
        <v>11</v>
      </c>
      <c r="D54" s="184"/>
      <c r="E54" s="184"/>
      <c r="F54" s="184"/>
      <c r="G54" s="184"/>
      <c r="H54" s="184"/>
      <c r="I54" s="184"/>
      <c r="J54" s="184"/>
      <c r="K54" s="43"/>
      <c r="L54" s="43"/>
      <c r="M54" s="91" t="str">
        <f t="shared" si="23"/>
        <v/>
      </c>
      <c r="N54" s="91"/>
      <c r="O54" s="175" t="str">
        <f t="shared" si="24"/>
        <v/>
      </c>
      <c r="P54" s="175"/>
      <c r="Q54" s="43"/>
      <c r="R54" s="175" t="str">
        <f t="shared" si="25"/>
        <v/>
      </c>
      <c r="S54" s="175"/>
      <c r="T54" s="43"/>
      <c r="U54" s="175" t="str">
        <f t="shared" si="26"/>
        <v/>
      </c>
      <c r="V54" s="175"/>
      <c r="W54" s="43"/>
      <c r="X54" s="175" t="str">
        <f t="shared" si="27"/>
        <v/>
      </c>
      <c r="Y54" s="175"/>
      <c r="Z54" s="43"/>
      <c r="AA54" s="175" t="str">
        <f t="shared" si="28"/>
        <v/>
      </c>
      <c r="AB54" s="175"/>
      <c r="AC54" s="43"/>
      <c r="AD54" s="175" t="str">
        <f t="shared" si="29"/>
        <v/>
      </c>
      <c r="AE54" s="175"/>
      <c r="AF54" s="43"/>
      <c r="AG54" s="175" t="str">
        <f t="shared" si="30"/>
        <v/>
      </c>
      <c r="AH54" s="181"/>
    </row>
    <row r="55" spans="1:34" ht="15.95" customHeight="1">
      <c r="A55" s="192"/>
      <c r="B55" s="167"/>
      <c r="C55" s="98">
        <v>12</v>
      </c>
      <c r="D55" s="184"/>
      <c r="E55" s="184"/>
      <c r="F55" s="184"/>
      <c r="G55" s="184"/>
      <c r="H55" s="184"/>
      <c r="I55" s="184"/>
      <c r="J55" s="184"/>
      <c r="K55" s="43"/>
      <c r="L55" s="43"/>
      <c r="M55" s="91" t="str">
        <f t="shared" si="23"/>
        <v/>
      </c>
      <c r="N55" s="91"/>
      <c r="O55" s="175" t="str">
        <f t="shared" si="24"/>
        <v/>
      </c>
      <c r="P55" s="175"/>
      <c r="Q55" s="43"/>
      <c r="R55" s="175" t="str">
        <f t="shared" si="25"/>
        <v/>
      </c>
      <c r="S55" s="175"/>
      <c r="T55" s="43"/>
      <c r="U55" s="175" t="str">
        <f t="shared" si="26"/>
        <v/>
      </c>
      <c r="V55" s="175"/>
      <c r="W55" s="43"/>
      <c r="X55" s="175" t="str">
        <f t="shared" si="27"/>
        <v/>
      </c>
      <c r="Y55" s="175"/>
      <c r="Z55" s="43"/>
      <c r="AA55" s="175" t="str">
        <f t="shared" si="28"/>
        <v/>
      </c>
      <c r="AB55" s="175"/>
      <c r="AC55" s="43"/>
      <c r="AD55" s="175" t="str">
        <f t="shared" si="29"/>
        <v/>
      </c>
      <c r="AE55" s="175"/>
      <c r="AF55" s="43"/>
      <c r="AG55" s="175" t="str">
        <f t="shared" si="30"/>
        <v/>
      </c>
      <c r="AH55" s="181"/>
    </row>
    <row r="56" spans="1:34" ht="15.95" customHeight="1">
      <c r="A56" s="192"/>
      <c r="B56" s="167"/>
      <c r="C56" s="98">
        <v>13</v>
      </c>
      <c r="D56" s="184"/>
      <c r="E56" s="184"/>
      <c r="F56" s="184"/>
      <c r="G56" s="184"/>
      <c r="H56" s="184"/>
      <c r="I56" s="184"/>
      <c r="J56" s="184"/>
      <c r="K56" s="43"/>
      <c r="L56" s="43"/>
      <c r="M56" s="91" t="str">
        <f t="shared" si="23"/>
        <v/>
      </c>
      <c r="N56" s="91"/>
      <c r="O56" s="175" t="str">
        <f t="shared" si="24"/>
        <v/>
      </c>
      <c r="P56" s="175"/>
      <c r="Q56" s="43"/>
      <c r="R56" s="175" t="str">
        <f t="shared" si="25"/>
        <v/>
      </c>
      <c r="S56" s="175"/>
      <c r="T56" s="43"/>
      <c r="U56" s="175" t="str">
        <f t="shared" si="26"/>
        <v/>
      </c>
      <c r="V56" s="175"/>
      <c r="W56" s="43"/>
      <c r="X56" s="175" t="str">
        <f t="shared" si="27"/>
        <v/>
      </c>
      <c r="Y56" s="175"/>
      <c r="Z56" s="43"/>
      <c r="AA56" s="175" t="str">
        <f t="shared" si="28"/>
        <v/>
      </c>
      <c r="AB56" s="175"/>
      <c r="AC56" s="43"/>
      <c r="AD56" s="175" t="str">
        <f t="shared" si="29"/>
        <v/>
      </c>
      <c r="AE56" s="175"/>
      <c r="AF56" s="43"/>
      <c r="AG56" s="175" t="str">
        <f t="shared" si="30"/>
        <v/>
      </c>
      <c r="AH56" s="181"/>
    </row>
    <row r="57" spans="1:34" ht="15.95" customHeight="1">
      <c r="A57" s="192"/>
      <c r="B57" s="167"/>
      <c r="C57" s="99">
        <v>14</v>
      </c>
      <c r="D57" s="184"/>
      <c r="E57" s="184"/>
      <c r="F57" s="184"/>
      <c r="G57" s="184"/>
      <c r="H57" s="184"/>
      <c r="I57" s="184"/>
      <c r="J57" s="184"/>
      <c r="K57" s="43"/>
      <c r="L57" s="43"/>
      <c r="M57" s="91" t="str">
        <f t="shared" si="23"/>
        <v/>
      </c>
      <c r="N57" s="91"/>
      <c r="O57" s="175" t="str">
        <f t="shared" si="24"/>
        <v/>
      </c>
      <c r="P57" s="175"/>
      <c r="Q57" s="43"/>
      <c r="R57" s="175" t="str">
        <f t="shared" si="25"/>
        <v/>
      </c>
      <c r="S57" s="175"/>
      <c r="T57" s="43"/>
      <c r="U57" s="175" t="str">
        <f t="shared" si="26"/>
        <v/>
      </c>
      <c r="V57" s="175"/>
      <c r="W57" s="43"/>
      <c r="X57" s="175" t="str">
        <f t="shared" si="27"/>
        <v/>
      </c>
      <c r="Y57" s="175"/>
      <c r="Z57" s="43"/>
      <c r="AA57" s="175" t="str">
        <f t="shared" si="28"/>
        <v/>
      </c>
      <c r="AB57" s="175"/>
      <c r="AC57" s="43"/>
      <c r="AD57" s="175" t="str">
        <f t="shared" si="29"/>
        <v/>
      </c>
      <c r="AE57" s="175"/>
      <c r="AF57" s="43"/>
      <c r="AG57" s="175" t="str">
        <f t="shared" si="30"/>
        <v/>
      </c>
      <c r="AH57" s="181"/>
    </row>
    <row r="58" spans="1:34" ht="15.95" customHeight="1">
      <c r="A58" s="192"/>
      <c r="B58" s="167"/>
      <c r="C58" s="98">
        <v>15</v>
      </c>
      <c r="D58" s="184"/>
      <c r="E58" s="184"/>
      <c r="F58" s="184"/>
      <c r="G58" s="184"/>
      <c r="H58" s="184"/>
      <c r="I58" s="184"/>
      <c r="J58" s="184"/>
      <c r="K58" s="43"/>
      <c r="L58" s="43"/>
      <c r="M58" s="91" t="str">
        <f t="shared" si="23"/>
        <v/>
      </c>
      <c r="N58" s="91"/>
      <c r="O58" s="175" t="str">
        <f t="shared" si="24"/>
        <v/>
      </c>
      <c r="P58" s="175"/>
      <c r="Q58" s="43"/>
      <c r="R58" s="175" t="str">
        <f t="shared" si="25"/>
        <v/>
      </c>
      <c r="S58" s="175"/>
      <c r="T58" s="43"/>
      <c r="U58" s="175" t="str">
        <f t="shared" si="26"/>
        <v/>
      </c>
      <c r="V58" s="175"/>
      <c r="W58" s="43"/>
      <c r="X58" s="175" t="str">
        <f t="shared" si="27"/>
        <v/>
      </c>
      <c r="Y58" s="175"/>
      <c r="Z58" s="43"/>
      <c r="AA58" s="175" t="str">
        <f t="shared" si="28"/>
        <v/>
      </c>
      <c r="AB58" s="175"/>
      <c r="AC58" s="43"/>
      <c r="AD58" s="175" t="str">
        <f t="shared" si="29"/>
        <v/>
      </c>
      <c r="AE58" s="175"/>
      <c r="AF58" s="43"/>
      <c r="AG58" s="175" t="str">
        <f t="shared" si="30"/>
        <v/>
      </c>
      <c r="AH58" s="181"/>
    </row>
    <row r="59" spans="1:34" ht="15.95" customHeight="1">
      <c r="A59" s="192"/>
      <c r="B59" s="167" t="s">
        <v>59</v>
      </c>
      <c r="C59" s="98">
        <v>1</v>
      </c>
      <c r="D59" s="184"/>
      <c r="E59" s="184"/>
      <c r="F59" s="184"/>
      <c r="G59" s="184"/>
      <c r="H59" s="184"/>
      <c r="I59" s="184"/>
      <c r="J59" s="184"/>
      <c r="K59" s="43"/>
      <c r="L59" s="43"/>
      <c r="M59" s="91" t="str">
        <f t="shared" si="23"/>
        <v/>
      </c>
      <c r="N59" s="91"/>
      <c r="O59" s="175" t="str">
        <f t="shared" si="24"/>
        <v/>
      </c>
      <c r="P59" s="175"/>
      <c r="Q59" s="43"/>
      <c r="R59" s="175" t="str">
        <f t="shared" si="25"/>
        <v/>
      </c>
      <c r="S59" s="175"/>
      <c r="T59" s="43"/>
      <c r="U59" s="175" t="str">
        <f t="shared" si="26"/>
        <v/>
      </c>
      <c r="V59" s="175"/>
      <c r="W59" s="43"/>
      <c r="X59" s="175" t="str">
        <f t="shared" si="27"/>
        <v/>
      </c>
      <c r="Y59" s="175"/>
      <c r="Z59" s="43"/>
      <c r="AA59" s="175" t="str">
        <f t="shared" si="28"/>
        <v/>
      </c>
      <c r="AB59" s="175"/>
      <c r="AC59" s="43"/>
      <c r="AD59" s="175" t="str">
        <f t="shared" si="29"/>
        <v/>
      </c>
      <c r="AE59" s="175"/>
      <c r="AF59" s="43"/>
      <c r="AG59" s="175" t="str">
        <f t="shared" si="30"/>
        <v/>
      </c>
      <c r="AH59" s="181"/>
    </row>
    <row r="60" spans="1:34" ht="15.95" customHeight="1">
      <c r="A60" s="192"/>
      <c r="B60" s="167"/>
      <c r="C60" s="99">
        <v>2</v>
      </c>
      <c r="D60" s="184"/>
      <c r="E60" s="184"/>
      <c r="F60" s="184"/>
      <c r="G60" s="184"/>
      <c r="H60" s="184"/>
      <c r="I60" s="184"/>
      <c r="J60" s="184"/>
      <c r="K60" s="43"/>
      <c r="L60" s="43"/>
      <c r="M60" s="91" t="str">
        <f t="shared" si="23"/>
        <v/>
      </c>
      <c r="N60" s="91"/>
      <c r="O60" s="175" t="str">
        <f t="shared" si="24"/>
        <v/>
      </c>
      <c r="P60" s="175"/>
      <c r="Q60" s="43"/>
      <c r="R60" s="175" t="str">
        <f t="shared" si="25"/>
        <v/>
      </c>
      <c r="S60" s="175"/>
      <c r="T60" s="43"/>
      <c r="U60" s="175" t="str">
        <f t="shared" si="26"/>
        <v/>
      </c>
      <c r="V60" s="175"/>
      <c r="W60" s="43"/>
      <c r="X60" s="175" t="str">
        <f t="shared" si="27"/>
        <v/>
      </c>
      <c r="Y60" s="175"/>
      <c r="Z60" s="43"/>
      <c r="AA60" s="175" t="str">
        <f t="shared" si="28"/>
        <v/>
      </c>
      <c r="AB60" s="175"/>
      <c r="AC60" s="43"/>
      <c r="AD60" s="175" t="str">
        <f t="shared" si="29"/>
        <v/>
      </c>
      <c r="AE60" s="175"/>
      <c r="AF60" s="43"/>
      <c r="AG60" s="175" t="str">
        <f t="shared" si="30"/>
        <v/>
      </c>
      <c r="AH60" s="181"/>
    </row>
    <row r="61" spans="1:34" ht="15.95" customHeight="1">
      <c r="A61" s="192"/>
      <c r="B61" s="167"/>
      <c r="C61" s="98">
        <v>3</v>
      </c>
      <c r="D61" s="184"/>
      <c r="E61" s="184"/>
      <c r="F61" s="184"/>
      <c r="G61" s="184"/>
      <c r="H61" s="184"/>
      <c r="I61" s="184"/>
      <c r="J61" s="184"/>
      <c r="K61" s="43"/>
      <c r="L61" s="43"/>
      <c r="M61" s="91" t="str">
        <f t="shared" si="23"/>
        <v/>
      </c>
      <c r="N61" s="91"/>
      <c r="O61" s="175" t="str">
        <f t="shared" si="24"/>
        <v/>
      </c>
      <c r="P61" s="175"/>
      <c r="Q61" s="43"/>
      <c r="R61" s="175" t="str">
        <f t="shared" si="25"/>
        <v/>
      </c>
      <c r="S61" s="175"/>
      <c r="T61" s="43"/>
      <c r="U61" s="175" t="str">
        <f t="shared" si="26"/>
        <v/>
      </c>
      <c r="V61" s="175"/>
      <c r="W61" s="43"/>
      <c r="X61" s="175" t="str">
        <f t="shared" si="27"/>
        <v/>
      </c>
      <c r="Y61" s="175"/>
      <c r="Z61" s="43"/>
      <c r="AA61" s="175" t="str">
        <f t="shared" si="28"/>
        <v/>
      </c>
      <c r="AB61" s="175"/>
      <c r="AC61" s="43"/>
      <c r="AD61" s="175" t="str">
        <f t="shared" si="29"/>
        <v/>
      </c>
      <c r="AE61" s="175"/>
      <c r="AF61" s="43"/>
      <c r="AG61" s="175" t="str">
        <f t="shared" si="30"/>
        <v/>
      </c>
      <c r="AH61" s="181"/>
    </row>
    <row r="62" spans="1:34" ht="15.95" customHeight="1">
      <c r="A62" s="192"/>
      <c r="B62" s="167"/>
      <c r="C62" s="99">
        <v>4</v>
      </c>
      <c r="D62" s="184"/>
      <c r="E62" s="184"/>
      <c r="F62" s="184"/>
      <c r="G62" s="184"/>
      <c r="H62" s="184"/>
      <c r="I62" s="184"/>
      <c r="J62" s="184"/>
      <c r="K62" s="43"/>
      <c r="L62" s="43"/>
      <c r="M62" s="91" t="str">
        <f t="shared" si="23"/>
        <v/>
      </c>
      <c r="N62" s="91"/>
      <c r="O62" s="175" t="str">
        <f t="shared" si="24"/>
        <v/>
      </c>
      <c r="P62" s="175"/>
      <c r="Q62" s="43"/>
      <c r="R62" s="175" t="str">
        <f t="shared" si="25"/>
        <v/>
      </c>
      <c r="S62" s="175"/>
      <c r="T62" s="43"/>
      <c r="U62" s="175" t="str">
        <f t="shared" si="26"/>
        <v/>
      </c>
      <c r="V62" s="175"/>
      <c r="W62" s="43"/>
      <c r="X62" s="175" t="str">
        <f t="shared" si="27"/>
        <v/>
      </c>
      <c r="Y62" s="175"/>
      <c r="Z62" s="43"/>
      <c r="AA62" s="175" t="str">
        <f t="shared" si="28"/>
        <v/>
      </c>
      <c r="AB62" s="175"/>
      <c r="AC62" s="43"/>
      <c r="AD62" s="175" t="str">
        <f t="shared" si="29"/>
        <v/>
      </c>
      <c r="AE62" s="175"/>
      <c r="AF62" s="43"/>
      <c r="AG62" s="175" t="str">
        <f t="shared" si="30"/>
        <v/>
      </c>
      <c r="AH62" s="181"/>
    </row>
    <row r="63" spans="1:34" ht="15.95" customHeight="1">
      <c r="A63" s="192"/>
      <c r="B63" s="167"/>
      <c r="C63" s="98">
        <v>5</v>
      </c>
      <c r="D63" s="184"/>
      <c r="E63" s="184"/>
      <c r="F63" s="184"/>
      <c r="G63" s="184"/>
      <c r="H63" s="184"/>
      <c r="I63" s="184"/>
      <c r="J63" s="184"/>
      <c r="K63" s="43"/>
      <c r="L63" s="43"/>
      <c r="M63" s="91" t="str">
        <f t="shared" si="23"/>
        <v/>
      </c>
      <c r="N63" s="91"/>
      <c r="O63" s="175" t="str">
        <f t="shared" si="24"/>
        <v/>
      </c>
      <c r="P63" s="175"/>
      <c r="Q63" s="43"/>
      <c r="R63" s="175" t="str">
        <f t="shared" si="25"/>
        <v/>
      </c>
      <c r="S63" s="175"/>
      <c r="T63" s="43"/>
      <c r="U63" s="175" t="str">
        <f t="shared" si="26"/>
        <v/>
      </c>
      <c r="V63" s="175"/>
      <c r="W63" s="43"/>
      <c r="X63" s="175" t="str">
        <f t="shared" si="27"/>
        <v/>
      </c>
      <c r="Y63" s="175"/>
      <c r="Z63" s="43"/>
      <c r="AA63" s="175" t="str">
        <f t="shared" si="28"/>
        <v/>
      </c>
      <c r="AB63" s="175"/>
      <c r="AC63" s="43"/>
      <c r="AD63" s="175" t="str">
        <f t="shared" si="29"/>
        <v/>
      </c>
      <c r="AE63" s="175"/>
      <c r="AF63" s="43"/>
      <c r="AG63" s="175" t="str">
        <f t="shared" si="30"/>
        <v/>
      </c>
      <c r="AH63" s="181"/>
    </row>
    <row r="64" spans="1:34" ht="15.95" customHeight="1">
      <c r="A64" s="192"/>
      <c r="B64" s="167"/>
      <c r="C64" s="99">
        <v>6</v>
      </c>
      <c r="D64" s="184"/>
      <c r="E64" s="184"/>
      <c r="F64" s="184"/>
      <c r="G64" s="184"/>
      <c r="H64" s="184"/>
      <c r="I64" s="184"/>
      <c r="J64" s="184"/>
      <c r="K64" s="43"/>
      <c r="L64" s="43"/>
      <c r="M64" s="91" t="str">
        <f t="shared" si="23"/>
        <v/>
      </c>
      <c r="N64" s="91"/>
      <c r="O64" s="175" t="str">
        <f t="shared" si="24"/>
        <v/>
      </c>
      <c r="P64" s="175"/>
      <c r="Q64" s="43"/>
      <c r="R64" s="175" t="str">
        <f t="shared" si="25"/>
        <v/>
      </c>
      <c r="S64" s="175"/>
      <c r="T64" s="43"/>
      <c r="U64" s="175" t="str">
        <f t="shared" si="26"/>
        <v/>
      </c>
      <c r="V64" s="175"/>
      <c r="W64" s="43"/>
      <c r="X64" s="175" t="str">
        <f t="shared" si="27"/>
        <v/>
      </c>
      <c r="Y64" s="175"/>
      <c r="Z64" s="43"/>
      <c r="AA64" s="175" t="str">
        <f t="shared" si="28"/>
        <v/>
      </c>
      <c r="AB64" s="175"/>
      <c r="AC64" s="43"/>
      <c r="AD64" s="175" t="str">
        <f t="shared" si="29"/>
        <v/>
      </c>
      <c r="AE64" s="175"/>
      <c r="AF64" s="43"/>
      <c r="AG64" s="175" t="str">
        <f t="shared" si="30"/>
        <v/>
      </c>
      <c r="AH64" s="181"/>
    </row>
    <row r="65" spans="1:34" ht="15.95" customHeight="1">
      <c r="A65" s="192"/>
      <c r="B65" s="167"/>
      <c r="C65" s="98">
        <v>7</v>
      </c>
      <c r="D65" s="184"/>
      <c r="E65" s="184"/>
      <c r="F65" s="184"/>
      <c r="G65" s="184"/>
      <c r="H65" s="184"/>
      <c r="I65" s="184"/>
      <c r="J65" s="184"/>
      <c r="K65" s="43"/>
      <c r="L65" s="43"/>
      <c r="M65" s="91" t="str">
        <f t="shared" si="23"/>
        <v/>
      </c>
      <c r="N65" s="91"/>
      <c r="O65" s="175" t="str">
        <f t="shared" si="24"/>
        <v/>
      </c>
      <c r="P65" s="175"/>
      <c r="Q65" s="43"/>
      <c r="R65" s="175" t="str">
        <f t="shared" si="25"/>
        <v/>
      </c>
      <c r="S65" s="175"/>
      <c r="T65" s="43"/>
      <c r="U65" s="175" t="str">
        <f t="shared" si="26"/>
        <v/>
      </c>
      <c r="V65" s="175"/>
      <c r="W65" s="43"/>
      <c r="X65" s="175" t="str">
        <f t="shared" si="27"/>
        <v/>
      </c>
      <c r="Y65" s="175"/>
      <c r="Z65" s="43"/>
      <c r="AA65" s="175" t="str">
        <f t="shared" si="28"/>
        <v/>
      </c>
      <c r="AB65" s="175"/>
      <c r="AC65" s="43"/>
      <c r="AD65" s="175" t="str">
        <f t="shared" si="29"/>
        <v/>
      </c>
      <c r="AE65" s="175"/>
      <c r="AF65" s="43"/>
      <c r="AG65" s="175" t="str">
        <f t="shared" si="30"/>
        <v/>
      </c>
      <c r="AH65" s="181"/>
    </row>
    <row r="66" spans="1:34" ht="15.95" customHeight="1">
      <c r="A66" s="192"/>
      <c r="B66" s="167"/>
      <c r="C66" s="99">
        <v>8</v>
      </c>
      <c r="D66" s="184"/>
      <c r="E66" s="184"/>
      <c r="F66" s="184"/>
      <c r="G66" s="184"/>
      <c r="H66" s="184"/>
      <c r="I66" s="184"/>
      <c r="J66" s="184"/>
      <c r="K66" s="43"/>
      <c r="L66" s="43"/>
      <c r="M66" s="91" t="str">
        <f t="shared" si="23"/>
        <v/>
      </c>
      <c r="N66" s="91"/>
      <c r="O66" s="175" t="str">
        <f t="shared" si="24"/>
        <v/>
      </c>
      <c r="P66" s="175"/>
      <c r="Q66" s="43"/>
      <c r="R66" s="175" t="str">
        <f t="shared" si="25"/>
        <v/>
      </c>
      <c r="S66" s="175"/>
      <c r="T66" s="43"/>
      <c r="U66" s="175" t="str">
        <f t="shared" si="26"/>
        <v/>
      </c>
      <c r="V66" s="175"/>
      <c r="W66" s="43"/>
      <c r="X66" s="175" t="str">
        <f t="shared" si="27"/>
        <v/>
      </c>
      <c r="Y66" s="175"/>
      <c r="Z66" s="43"/>
      <c r="AA66" s="175" t="str">
        <f t="shared" si="28"/>
        <v/>
      </c>
      <c r="AB66" s="175"/>
      <c r="AC66" s="43"/>
      <c r="AD66" s="175" t="str">
        <f t="shared" si="29"/>
        <v/>
      </c>
      <c r="AE66" s="175"/>
      <c r="AF66" s="43"/>
      <c r="AG66" s="175" t="str">
        <f t="shared" si="30"/>
        <v/>
      </c>
      <c r="AH66" s="181"/>
    </row>
    <row r="67" spans="1:34" ht="15.95" customHeight="1">
      <c r="A67" s="192"/>
      <c r="B67" s="167"/>
      <c r="C67" s="98">
        <v>9</v>
      </c>
      <c r="D67" s="184"/>
      <c r="E67" s="184"/>
      <c r="F67" s="184"/>
      <c r="G67" s="184"/>
      <c r="H67" s="184"/>
      <c r="I67" s="184"/>
      <c r="J67" s="184"/>
      <c r="K67" s="43"/>
      <c r="L67" s="43"/>
      <c r="M67" s="91" t="str">
        <f t="shared" si="23"/>
        <v/>
      </c>
      <c r="N67" s="91"/>
      <c r="O67" s="175" t="str">
        <f t="shared" si="24"/>
        <v/>
      </c>
      <c r="P67" s="175"/>
      <c r="Q67" s="43"/>
      <c r="R67" s="175" t="str">
        <f t="shared" si="25"/>
        <v/>
      </c>
      <c r="S67" s="175"/>
      <c r="T67" s="43"/>
      <c r="U67" s="175" t="str">
        <f t="shared" si="26"/>
        <v/>
      </c>
      <c r="V67" s="175"/>
      <c r="W67" s="43"/>
      <c r="X67" s="175" t="str">
        <f t="shared" si="27"/>
        <v/>
      </c>
      <c r="Y67" s="175"/>
      <c r="Z67" s="43"/>
      <c r="AA67" s="175" t="str">
        <f t="shared" si="28"/>
        <v/>
      </c>
      <c r="AB67" s="175"/>
      <c r="AC67" s="43"/>
      <c r="AD67" s="175" t="str">
        <f t="shared" si="29"/>
        <v/>
      </c>
      <c r="AE67" s="175"/>
      <c r="AF67" s="43"/>
      <c r="AG67" s="175" t="str">
        <f t="shared" si="30"/>
        <v/>
      </c>
      <c r="AH67" s="181"/>
    </row>
    <row r="68" spans="1:34" ht="15.95" customHeight="1">
      <c r="A68" s="192"/>
      <c r="B68" s="167"/>
      <c r="C68" s="99">
        <v>10</v>
      </c>
      <c r="D68" s="184"/>
      <c r="E68" s="184"/>
      <c r="F68" s="184"/>
      <c r="G68" s="184"/>
      <c r="H68" s="184"/>
      <c r="I68" s="184"/>
      <c r="J68" s="184"/>
      <c r="K68" s="43"/>
      <c r="L68" s="43"/>
      <c r="M68" s="91" t="str">
        <f t="shared" si="23"/>
        <v/>
      </c>
      <c r="N68" s="91"/>
      <c r="O68" s="175" t="str">
        <f t="shared" si="24"/>
        <v/>
      </c>
      <c r="P68" s="175"/>
      <c r="Q68" s="43"/>
      <c r="R68" s="175" t="str">
        <f t="shared" si="25"/>
        <v/>
      </c>
      <c r="S68" s="175"/>
      <c r="T68" s="43"/>
      <c r="U68" s="175" t="str">
        <f t="shared" si="26"/>
        <v/>
      </c>
      <c r="V68" s="175"/>
      <c r="W68" s="43"/>
      <c r="X68" s="175" t="str">
        <f t="shared" si="27"/>
        <v/>
      </c>
      <c r="Y68" s="175"/>
      <c r="Z68" s="43"/>
      <c r="AA68" s="175" t="str">
        <f t="shared" si="28"/>
        <v/>
      </c>
      <c r="AB68" s="175"/>
      <c r="AC68" s="43"/>
      <c r="AD68" s="175" t="str">
        <f t="shared" si="29"/>
        <v/>
      </c>
      <c r="AE68" s="175"/>
      <c r="AF68" s="43"/>
      <c r="AG68" s="175" t="str">
        <f t="shared" si="30"/>
        <v/>
      </c>
      <c r="AH68" s="181"/>
    </row>
    <row r="69" spans="1:34" ht="15.95" customHeight="1">
      <c r="A69" s="192"/>
      <c r="B69" s="167"/>
      <c r="C69" s="98">
        <v>11</v>
      </c>
      <c r="D69" s="184"/>
      <c r="E69" s="184"/>
      <c r="F69" s="184"/>
      <c r="G69" s="184"/>
      <c r="H69" s="184"/>
      <c r="I69" s="184"/>
      <c r="J69" s="184"/>
      <c r="K69" s="43"/>
      <c r="L69" s="43"/>
      <c r="M69" s="91" t="str">
        <f t="shared" si="23"/>
        <v/>
      </c>
      <c r="N69" s="91"/>
      <c r="O69" s="175" t="str">
        <f t="shared" si="24"/>
        <v/>
      </c>
      <c r="P69" s="175"/>
      <c r="Q69" s="43"/>
      <c r="R69" s="175" t="str">
        <f t="shared" si="25"/>
        <v/>
      </c>
      <c r="S69" s="175"/>
      <c r="T69" s="43"/>
      <c r="U69" s="175" t="str">
        <f t="shared" si="26"/>
        <v/>
      </c>
      <c r="V69" s="175"/>
      <c r="W69" s="43"/>
      <c r="X69" s="175" t="str">
        <f t="shared" si="27"/>
        <v/>
      </c>
      <c r="Y69" s="175"/>
      <c r="Z69" s="43"/>
      <c r="AA69" s="175" t="str">
        <f t="shared" si="28"/>
        <v/>
      </c>
      <c r="AB69" s="175"/>
      <c r="AC69" s="43"/>
      <c r="AD69" s="175" t="str">
        <f t="shared" si="29"/>
        <v/>
      </c>
      <c r="AE69" s="175"/>
      <c r="AF69" s="43"/>
      <c r="AG69" s="175" t="str">
        <f t="shared" si="30"/>
        <v/>
      </c>
      <c r="AH69" s="181"/>
    </row>
    <row r="70" spans="1:34" ht="15.95" customHeight="1">
      <c r="A70" s="192"/>
      <c r="B70" s="167"/>
      <c r="C70" s="99">
        <v>12</v>
      </c>
      <c r="D70" s="184"/>
      <c r="E70" s="184"/>
      <c r="F70" s="184"/>
      <c r="G70" s="184"/>
      <c r="H70" s="184"/>
      <c r="I70" s="184"/>
      <c r="J70" s="184"/>
      <c r="K70" s="43"/>
      <c r="L70" s="43"/>
      <c r="M70" s="91" t="str">
        <f t="shared" si="23"/>
        <v/>
      </c>
      <c r="N70" s="91"/>
      <c r="O70" s="175" t="str">
        <f t="shared" si="24"/>
        <v/>
      </c>
      <c r="P70" s="175"/>
      <c r="Q70" s="43"/>
      <c r="R70" s="175" t="str">
        <f t="shared" si="25"/>
        <v/>
      </c>
      <c r="S70" s="175"/>
      <c r="T70" s="43"/>
      <c r="U70" s="175" t="str">
        <f t="shared" si="26"/>
        <v/>
      </c>
      <c r="V70" s="175"/>
      <c r="W70" s="43"/>
      <c r="X70" s="175" t="str">
        <f t="shared" si="27"/>
        <v/>
      </c>
      <c r="Y70" s="175"/>
      <c r="Z70" s="43"/>
      <c r="AA70" s="175" t="str">
        <f t="shared" si="28"/>
        <v/>
      </c>
      <c r="AB70" s="175"/>
      <c r="AC70" s="43"/>
      <c r="AD70" s="175" t="str">
        <f t="shared" si="29"/>
        <v/>
      </c>
      <c r="AE70" s="175"/>
      <c r="AF70" s="43"/>
      <c r="AG70" s="175" t="str">
        <f t="shared" si="30"/>
        <v/>
      </c>
      <c r="AH70" s="181"/>
    </row>
    <row r="71" spans="1:34" ht="15.95" customHeight="1">
      <c r="A71" s="192"/>
      <c r="B71" s="167"/>
      <c r="C71" s="98">
        <v>13</v>
      </c>
      <c r="D71" s="184"/>
      <c r="E71" s="184"/>
      <c r="F71" s="184"/>
      <c r="G71" s="184"/>
      <c r="H71" s="184"/>
      <c r="I71" s="184"/>
      <c r="J71" s="184"/>
      <c r="K71" s="43"/>
      <c r="L71" s="43"/>
      <c r="M71" s="91" t="str">
        <f t="shared" si="23"/>
        <v/>
      </c>
      <c r="N71" s="91"/>
      <c r="O71" s="175" t="str">
        <f t="shared" si="24"/>
        <v/>
      </c>
      <c r="P71" s="175"/>
      <c r="Q71" s="43"/>
      <c r="R71" s="175" t="str">
        <f t="shared" si="25"/>
        <v/>
      </c>
      <c r="S71" s="175"/>
      <c r="T71" s="43"/>
      <c r="U71" s="175" t="str">
        <f t="shared" si="26"/>
        <v/>
      </c>
      <c r="V71" s="175"/>
      <c r="W71" s="43"/>
      <c r="X71" s="175" t="str">
        <f t="shared" si="27"/>
        <v/>
      </c>
      <c r="Y71" s="175"/>
      <c r="Z71" s="43"/>
      <c r="AA71" s="175" t="str">
        <f t="shared" si="28"/>
        <v/>
      </c>
      <c r="AB71" s="175"/>
      <c r="AC71" s="43"/>
      <c r="AD71" s="175" t="str">
        <f t="shared" si="29"/>
        <v/>
      </c>
      <c r="AE71" s="175"/>
      <c r="AF71" s="43"/>
      <c r="AG71" s="175" t="str">
        <f t="shared" si="30"/>
        <v/>
      </c>
      <c r="AH71" s="181"/>
    </row>
    <row r="72" spans="1:34" ht="15.95" customHeight="1">
      <c r="A72" s="192"/>
      <c r="B72" s="167"/>
      <c r="C72" s="99">
        <v>14</v>
      </c>
      <c r="D72" s="184"/>
      <c r="E72" s="184"/>
      <c r="F72" s="184"/>
      <c r="G72" s="184"/>
      <c r="H72" s="184"/>
      <c r="I72" s="184"/>
      <c r="J72" s="184"/>
      <c r="K72" s="43"/>
      <c r="L72" s="43"/>
      <c r="M72" s="91" t="str">
        <f t="shared" si="23"/>
        <v/>
      </c>
      <c r="N72" s="91"/>
      <c r="O72" s="175" t="str">
        <f t="shared" si="24"/>
        <v/>
      </c>
      <c r="P72" s="175"/>
      <c r="Q72" s="43"/>
      <c r="R72" s="175" t="str">
        <f t="shared" si="25"/>
        <v/>
      </c>
      <c r="S72" s="175"/>
      <c r="T72" s="43"/>
      <c r="U72" s="175" t="str">
        <f t="shared" si="26"/>
        <v/>
      </c>
      <c r="V72" s="175"/>
      <c r="W72" s="43"/>
      <c r="X72" s="175" t="str">
        <f t="shared" si="27"/>
        <v/>
      </c>
      <c r="Y72" s="175"/>
      <c r="Z72" s="43"/>
      <c r="AA72" s="175" t="str">
        <f t="shared" si="28"/>
        <v/>
      </c>
      <c r="AB72" s="175"/>
      <c r="AC72" s="43"/>
      <c r="AD72" s="175" t="str">
        <f t="shared" si="29"/>
        <v/>
      </c>
      <c r="AE72" s="175"/>
      <c r="AF72" s="43"/>
      <c r="AG72" s="175" t="str">
        <f t="shared" si="30"/>
        <v/>
      </c>
      <c r="AH72" s="181"/>
    </row>
    <row r="73" spans="1:34" ht="15.95" customHeight="1">
      <c r="A73" s="192"/>
      <c r="B73" s="167"/>
      <c r="C73" s="98">
        <v>15</v>
      </c>
      <c r="D73" s="184"/>
      <c r="E73" s="184"/>
      <c r="F73" s="184"/>
      <c r="G73" s="184"/>
      <c r="H73" s="184"/>
      <c r="I73" s="184"/>
      <c r="J73" s="184"/>
      <c r="K73" s="43"/>
      <c r="L73" s="43"/>
      <c r="M73" s="91" t="str">
        <f t="shared" si="23"/>
        <v/>
      </c>
      <c r="N73" s="91"/>
      <c r="O73" s="175" t="str">
        <f t="shared" si="24"/>
        <v/>
      </c>
      <c r="P73" s="175"/>
      <c r="Q73" s="43"/>
      <c r="R73" s="175" t="str">
        <f t="shared" si="25"/>
        <v/>
      </c>
      <c r="S73" s="175"/>
      <c r="T73" s="43"/>
      <c r="U73" s="175" t="str">
        <f t="shared" si="26"/>
        <v/>
      </c>
      <c r="V73" s="175"/>
      <c r="W73" s="43"/>
      <c r="X73" s="175" t="str">
        <f t="shared" si="27"/>
        <v/>
      </c>
      <c r="Y73" s="175"/>
      <c r="Z73" s="43"/>
      <c r="AA73" s="175" t="str">
        <f t="shared" si="28"/>
        <v/>
      </c>
      <c r="AB73" s="175"/>
      <c r="AC73" s="43"/>
      <c r="AD73" s="175" t="str">
        <f t="shared" si="29"/>
        <v/>
      </c>
      <c r="AE73" s="175"/>
      <c r="AF73" s="43"/>
      <c r="AG73" s="175" t="str">
        <f t="shared" si="30"/>
        <v/>
      </c>
      <c r="AH73" s="181"/>
    </row>
    <row r="74" spans="1:34" ht="15.95" customHeight="1">
      <c r="A74" s="192"/>
      <c r="B74" s="167" t="s">
        <v>100</v>
      </c>
      <c r="C74" s="186" t="s">
        <v>83</v>
      </c>
      <c r="D74" s="184"/>
      <c r="E74" s="184"/>
      <c r="F74" s="184"/>
      <c r="G74" s="184"/>
      <c r="H74" s="184"/>
      <c r="I74" s="184"/>
      <c r="J74" s="184"/>
      <c r="K74" s="43"/>
      <c r="L74" s="43"/>
      <c r="M74" s="91" t="str">
        <f t="shared" si="23"/>
        <v/>
      </c>
      <c r="N74" s="91"/>
      <c r="O74" s="175" t="str">
        <f t="shared" si="24"/>
        <v/>
      </c>
      <c r="P74" s="175"/>
      <c r="Q74" s="43"/>
      <c r="R74" s="175" t="str">
        <f t="shared" si="25"/>
        <v/>
      </c>
      <c r="S74" s="175"/>
      <c r="T74" s="43"/>
      <c r="U74" s="175" t="str">
        <f t="shared" si="26"/>
        <v/>
      </c>
      <c r="V74" s="175"/>
      <c r="W74" s="43"/>
      <c r="X74" s="175" t="str">
        <f t="shared" si="27"/>
        <v/>
      </c>
      <c r="Y74" s="175"/>
      <c r="Z74" s="43"/>
      <c r="AA74" s="175" t="str">
        <f t="shared" si="28"/>
        <v/>
      </c>
      <c r="AB74" s="175"/>
      <c r="AC74" s="43"/>
      <c r="AD74" s="175" t="str">
        <f t="shared" si="29"/>
        <v/>
      </c>
      <c r="AE74" s="175"/>
      <c r="AF74" s="43"/>
      <c r="AG74" s="175" t="str">
        <f t="shared" si="30"/>
        <v/>
      </c>
      <c r="AH74" s="181"/>
    </row>
    <row r="75" spans="1:34" ht="15.95" customHeight="1">
      <c r="A75" s="192"/>
      <c r="B75" s="167"/>
      <c r="C75" s="187"/>
      <c r="D75" s="184"/>
      <c r="E75" s="184"/>
      <c r="F75" s="184"/>
      <c r="G75" s="184"/>
      <c r="H75" s="184"/>
      <c r="I75" s="184"/>
      <c r="J75" s="184"/>
      <c r="K75" s="43"/>
      <c r="L75" s="43"/>
      <c r="M75" s="91" t="str">
        <f t="shared" si="23"/>
        <v/>
      </c>
      <c r="N75" s="91"/>
      <c r="O75" s="175" t="str">
        <f t="shared" si="24"/>
        <v/>
      </c>
      <c r="P75" s="175"/>
      <c r="Q75" s="43"/>
      <c r="R75" s="175" t="str">
        <f t="shared" si="25"/>
        <v/>
      </c>
      <c r="S75" s="175"/>
      <c r="T75" s="43"/>
      <c r="U75" s="175" t="str">
        <f t="shared" si="26"/>
        <v/>
      </c>
      <c r="V75" s="175"/>
      <c r="W75" s="43"/>
      <c r="X75" s="175" t="str">
        <f t="shared" si="27"/>
        <v/>
      </c>
      <c r="Y75" s="175"/>
      <c r="Z75" s="43"/>
      <c r="AA75" s="175" t="str">
        <f t="shared" si="28"/>
        <v/>
      </c>
      <c r="AB75" s="175"/>
      <c r="AC75" s="43"/>
      <c r="AD75" s="175" t="str">
        <f t="shared" si="29"/>
        <v/>
      </c>
      <c r="AE75" s="175"/>
      <c r="AF75" s="43"/>
      <c r="AG75" s="175" t="str">
        <f t="shared" si="30"/>
        <v/>
      </c>
      <c r="AH75" s="181"/>
    </row>
    <row r="76" spans="1:34" ht="15.95" customHeight="1">
      <c r="A76" s="192"/>
      <c r="B76" s="167"/>
      <c r="C76" s="187"/>
      <c r="D76" s="184"/>
      <c r="E76" s="184"/>
      <c r="F76" s="184"/>
      <c r="G76" s="184"/>
      <c r="H76" s="184"/>
      <c r="I76" s="184"/>
      <c r="J76" s="184"/>
      <c r="K76" s="43"/>
      <c r="L76" s="43"/>
      <c r="M76" s="91" t="str">
        <f t="shared" si="23"/>
        <v/>
      </c>
      <c r="N76" s="91"/>
      <c r="O76" s="175" t="str">
        <f t="shared" si="24"/>
        <v/>
      </c>
      <c r="P76" s="175"/>
      <c r="Q76" s="43"/>
      <c r="R76" s="175" t="str">
        <f t="shared" si="25"/>
        <v/>
      </c>
      <c r="S76" s="175"/>
      <c r="T76" s="43"/>
      <c r="U76" s="175" t="str">
        <f t="shared" si="26"/>
        <v/>
      </c>
      <c r="V76" s="175"/>
      <c r="W76" s="43"/>
      <c r="X76" s="175" t="str">
        <f t="shared" si="27"/>
        <v/>
      </c>
      <c r="Y76" s="175"/>
      <c r="Z76" s="43"/>
      <c r="AA76" s="175" t="str">
        <f t="shared" si="28"/>
        <v/>
      </c>
      <c r="AB76" s="175"/>
      <c r="AC76" s="43"/>
      <c r="AD76" s="175" t="str">
        <f t="shared" si="29"/>
        <v/>
      </c>
      <c r="AE76" s="175"/>
      <c r="AF76" s="43"/>
      <c r="AG76" s="175" t="str">
        <f t="shared" si="30"/>
        <v/>
      </c>
      <c r="AH76" s="181"/>
    </row>
    <row r="77" spans="1:34" ht="15.95" customHeight="1">
      <c r="A77" s="192"/>
      <c r="B77" s="167"/>
      <c r="C77" s="187"/>
      <c r="D77" s="184"/>
      <c r="E77" s="184"/>
      <c r="F77" s="184"/>
      <c r="G77" s="184"/>
      <c r="H77" s="184"/>
      <c r="I77" s="184"/>
      <c r="J77" s="184"/>
      <c r="K77" s="43"/>
      <c r="L77" s="43"/>
      <c r="M77" s="91" t="str">
        <f t="shared" si="23"/>
        <v/>
      </c>
      <c r="N77" s="91"/>
      <c r="O77" s="175" t="str">
        <f t="shared" si="24"/>
        <v/>
      </c>
      <c r="P77" s="175"/>
      <c r="Q77" s="43"/>
      <c r="R77" s="175" t="str">
        <f t="shared" si="25"/>
        <v/>
      </c>
      <c r="S77" s="175"/>
      <c r="T77" s="43"/>
      <c r="U77" s="175" t="str">
        <f t="shared" si="26"/>
        <v/>
      </c>
      <c r="V77" s="175"/>
      <c r="W77" s="43"/>
      <c r="X77" s="175" t="str">
        <f t="shared" si="27"/>
        <v/>
      </c>
      <c r="Y77" s="175"/>
      <c r="Z77" s="43"/>
      <c r="AA77" s="175" t="str">
        <f t="shared" si="28"/>
        <v/>
      </c>
      <c r="AB77" s="175"/>
      <c r="AC77" s="43"/>
      <c r="AD77" s="175" t="str">
        <f t="shared" si="29"/>
        <v/>
      </c>
      <c r="AE77" s="175"/>
      <c r="AF77" s="43"/>
      <c r="AG77" s="175" t="str">
        <f t="shared" si="30"/>
        <v/>
      </c>
      <c r="AH77" s="181"/>
    </row>
    <row r="78" spans="1:34" ht="15.95" customHeight="1">
      <c r="A78" s="192"/>
      <c r="B78" s="167"/>
      <c r="C78" s="188"/>
      <c r="D78" s="184"/>
      <c r="E78" s="184"/>
      <c r="F78" s="184"/>
      <c r="G78" s="184"/>
      <c r="H78" s="184"/>
      <c r="I78" s="184"/>
      <c r="J78" s="184"/>
      <c r="K78" s="43"/>
      <c r="L78" s="43"/>
      <c r="M78" s="91" t="str">
        <f t="shared" si="23"/>
        <v/>
      </c>
      <c r="N78" s="91"/>
      <c r="O78" s="175" t="str">
        <f t="shared" si="24"/>
        <v/>
      </c>
      <c r="P78" s="175"/>
      <c r="Q78" s="43"/>
      <c r="R78" s="175" t="str">
        <f t="shared" si="25"/>
        <v/>
      </c>
      <c r="S78" s="175"/>
      <c r="T78" s="43"/>
      <c r="U78" s="175" t="str">
        <f t="shared" si="26"/>
        <v/>
      </c>
      <c r="V78" s="175"/>
      <c r="W78" s="43"/>
      <c r="X78" s="175" t="str">
        <f t="shared" si="27"/>
        <v/>
      </c>
      <c r="Y78" s="175"/>
      <c r="Z78" s="43"/>
      <c r="AA78" s="175" t="str">
        <f t="shared" si="28"/>
        <v/>
      </c>
      <c r="AB78" s="175"/>
      <c r="AC78" s="43"/>
      <c r="AD78" s="175" t="str">
        <f t="shared" si="29"/>
        <v/>
      </c>
      <c r="AE78" s="175"/>
      <c r="AF78" s="43"/>
      <c r="AG78" s="175" t="str">
        <f t="shared" si="30"/>
        <v/>
      </c>
      <c r="AH78" s="181"/>
    </row>
    <row r="79" spans="1:34" ht="15.95" customHeight="1">
      <c r="A79" s="192"/>
      <c r="B79" s="167"/>
      <c r="C79" s="186" t="s">
        <v>84</v>
      </c>
      <c r="D79" s="184"/>
      <c r="E79" s="184"/>
      <c r="F79" s="184"/>
      <c r="G79" s="184"/>
      <c r="H79" s="184"/>
      <c r="I79" s="184"/>
      <c r="J79" s="184"/>
      <c r="K79" s="43"/>
      <c r="L79" s="43"/>
      <c r="M79" s="91" t="str">
        <f t="shared" si="23"/>
        <v/>
      </c>
      <c r="N79" s="91"/>
      <c r="O79" s="175" t="str">
        <f t="shared" si="24"/>
        <v/>
      </c>
      <c r="P79" s="175"/>
      <c r="Q79" s="43"/>
      <c r="R79" s="175" t="str">
        <f t="shared" si="25"/>
        <v/>
      </c>
      <c r="S79" s="175"/>
      <c r="T79" s="43"/>
      <c r="U79" s="175" t="str">
        <f t="shared" si="26"/>
        <v/>
      </c>
      <c r="V79" s="175"/>
      <c r="W79" s="43"/>
      <c r="X79" s="175" t="str">
        <f t="shared" si="27"/>
        <v/>
      </c>
      <c r="Y79" s="175"/>
      <c r="Z79" s="43"/>
      <c r="AA79" s="175" t="str">
        <f t="shared" si="28"/>
        <v/>
      </c>
      <c r="AB79" s="175"/>
      <c r="AC79" s="43"/>
      <c r="AD79" s="175" t="str">
        <f t="shared" si="29"/>
        <v/>
      </c>
      <c r="AE79" s="175"/>
      <c r="AF79" s="43"/>
      <c r="AG79" s="175" t="str">
        <f t="shared" si="30"/>
        <v/>
      </c>
      <c r="AH79" s="181"/>
    </row>
    <row r="80" spans="1:34" ht="15.75" customHeight="1">
      <c r="A80" s="192"/>
      <c r="B80" s="167"/>
      <c r="C80" s="187"/>
      <c r="D80" s="184"/>
      <c r="E80" s="184"/>
      <c r="F80" s="184"/>
      <c r="G80" s="184"/>
      <c r="H80" s="184"/>
      <c r="I80" s="184"/>
      <c r="J80" s="184"/>
      <c r="K80" s="43"/>
      <c r="L80" s="43"/>
      <c r="M80" s="91" t="str">
        <f t="shared" si="23"/>
        <v/>
      </c>
      <c r="N80" s="91"/>
      <c r="O80" s="175" t="str">
        <f t="shared" si="24"/>
        <v/>
      </c>
      <c r="P80" s="175"/>
      <c r="Q80" s="43"/>
      <c r="R80" s="175" t="str">
        <f t="shared" si="25"/>
        <v/>
      </c>
      <c r="S80" s="175"/>
      <c r="T80" s="43"/>
      <c r="U80" s="175" t="str">
        <f t="shared" si="26"/>
        <v/>
      </c>
      <c r="V80" s="175"/>
      <c r="W80" s="43"/>
      <c r="X80" s="175" t="str">
        <f t="shared" si="27"/>
        <v/>
      </c>
      <c r="Y80" s="175"/>
      <c r="Z80" s="43"/>
      <c r="AA80" s="175" t="str">
        <f t="shared" si="28"/>
        <v/>
      </c>
      <c r="AB80" s="175"/>
      <c r="AC80" s="43"/>
      <c r="AD80" s="175" t="str">
        <f t="shared" si="29"/>
        <v/>
      </c>
      <c r="AE80" s="175"/>
      <c r="AF80" s="43"/>
      <c r="AG80" s="175" t="str">
        <f t="shared" si="30"/>
        <v/>
      </c>
      <c r="AH80" s="181"/>
    </row>
    <row r="81" spans="1:34" ht="15.95" customHeight="1">
      <c r="A81" s="192"/>
      <c r="B81" s="167"/>
      <c r="C81" s="187"/>
      <c r="D81" s="184"/>
      <c r="E81" s="184"/>
      <c r="F81" s="184"/>
      <c r="G81" s="184"/>
      <c r="H81" s="184"/>
      <c r="I81" s="184"/>
      <c r="J81" s="184"/>
      <c r="K81" s="43"/>
      <c r="L81" s="43"/>
      <c r="M81" s="91" t="str">
        <f t="shared" si="23"/>
        <v/>
      </c>
      <c r="N81" s="91"/>
      <c r="O81" s="175" t="str">
        <f t="shared" si="24"/>
        <v/>
      </c>
      <c r="P81" s="175"/>
      <c r="Q81" s="43"/>
      <c r="R81" s="175" t="str">
        <f t="shared" si="25"/>
        <v/>
      </c>
      <c r="S81" s="175"/>
      <c r="T81" s="43"/>
      <c r="U81" s="175" t="str">
        <f t="shared" si="26"/>
        <v/>
      </c>
      <c r="V81" s="175"/>
      <c r="W81" s="43"/>
      <c r="X81" s="175" t="str">
        <f t="shared" si="27"/>
        <v/>
      </c>
      <c r="Y81" s="175"/>
      <c r="Z81" s="43"/>
      <c r="AA81" s="175" t="str">
        <f t="shared" si="28"/>
        <v/>
      </c>
      <c r="AB81" s="175"/>
      <c r="AC81" s="43"/>
      <c r="AD81" s="175" t="str">
        <f t="shared" si="29"/>
        <v/>
      </c>
      <c r="AE81" s="175"/>
      <c r="AF81" s="43"/>
      <c r="AG81" s="175" t="str">
        <f t="shared" si="30"/>
        <v/>
      </c>
      <c r="AH81" s="181"/>
    </row>
    <row r="82" spans="1:34" ht="15.95" customHeight="1">
      <c r="A82" s="192"/>
      <c r="B82" s="167"/>
      <c r="C82" s="187"/>
      <c r="D82" s="184"/>
      <c r="E82" s="184"/>
      <c r="F82" s="184"/>
      <c r="G82" s="184"/>
      <c r="H82" s="184"/>
      <c r="I82" s="184"/>
      <c r="J82" s="184"/>
      <c r="K82" s="43"/>
      <c r="L82" s="43"/>
      <c r="M82" s="91" t="str">
        <f t="shared" si="23"/>
        <v/>
      </c>
      <c r="N82" s="91"/>
      <c r="O82" s="175" t="str">
        <f t="shared" si="24"/>
        <v/>
      </c>
      <c r="P82" s="175"/>
      <c r="Q82" s="43"/>
      <c r="R82" s="175" t="str">
        <f t="shared" si="25"/>
        <v/>
      </c>
      <c r="S82" s="175"/>
      <c r="T82" s="43"/>
      <c r="U82" s="175" t="str">
        <f t="shared" si="26"/>
        <v/>
      </c>
      <c r="V82" s="175"/>
      <c r="W82" s="43"/>
      <c r="X82" s="175" t="str">
        <f t="shared" si="27"/>
        <v/>
      </c>
      <c r="Y82" s="175"/>
      <c r="Z82" s="43"/>
      <c r="AA82" s="175" t="str">
        <f t="shared" si="28"/>
        <v/>
      </c>
      <c r="AB82" s="175"/>
      <c r="AC82" s="43"/>
      <c r="AD82" s="175" t="str">
        <f t="shared" si="29"/>
        <v/>
      </c>
      <c r="AE82" s="175"/>
      <c r="AF82" s="43"/>
      <c r="AG82" s="175" t="str">
        <f t="shared" si="30"/>
        <v/>
      </c>
      <c r="AH82" s="181"/>
    </row>
    <row r="83" spans="1:34" ht="15.95" customHeight="1">
      <c r="A83" s="192"/>
      <c r="B83" s="167"/>
      <c r="C83" s="188"/>
      <c r="D83" s="184"/>
      <c r="E83" s="184"/>
      <c r="F83" s="184"/>
      <c r="G83" s="184"/>
      <c r="H83" s="184"/>
      <c r="I83" s="184"/>
      <c r="J83" s="184"/>
      <c r="K83" s="43"/>
      <c r="L83" s="43"/>
      <c r="M83" s="91" t="str">
        <f t="shared" si="23"/>
        <v/>
      </c>
      <c r="N83" s="91"/>
      <c r="O83" s="175" t="str">
        <f t="shared" si="24"/>
        <v/>
      </c>
      <c r="P83" s="175"/>
      <c r="Q83" s="43"/>
      <c r="R83" s="175" t="str">
        <f t="shared" si="25"/>
        <v/>
      </c>
      <c r="S83" s="175"/>
      <c r="T83" s="43"/>
      <c r="U83" s="175" t="str">
        <f t="shared" si="26"/>
        <v/>
      </c>
      <c r="V83" s="175"/>
      <c r="W83" s="43"/>
      <c r="X83" s="175" t="str">
        <f t="shared" si="27"/>
        <v/>
      </c>
      <c r="Y83" s="175"/>
      <c r="Z83" s="43"/>
      <c r="AA83" s="175" t="str">
        <f t="shared" si="28"/>
        <v/>
      </c>
      <c r="AB83" s="175"/>
      <c r="AC83" s="43"/>
      <c r="AD83" s="175" t="str">
        <f t="shared" si="29"/>
        <v/>
      </c>
      <c r="AE83" s="175"/>
      <c r="AF83" s="43"/>
      <c r="AG83" s="175" t="str">
        <f t="shared" si="30"/>
        <v/>
      </c>
      <c r="AH83" s="181"/>
    </row>
    <row r="84" spans="1:34" ht="15.95" customHeight="1">
      <c r="A84" s="192"/>
      <c r="B84" s="167"/>
      <c r="C84" s="186" t="s">
        <v>85</v>
      </c>
      <c r="D84" s="184"/>
      <c r="E84" s="184"/>
      <c r="F84" s="184"/>
      <c r="G84" s="184"/>
      <c r="H84" s="184"/>
      <c r="I84" s="184"/>
      <c r="J84" s="184"/>
      <c r="K84" s="43"/>
      <c r="L84" s="43"/>
      <c r="M84" s="91" t="str">
        <f t="shared" si="23"/>
        <v/>
      </c>
      <c r="N84" s="91"/>
      <c r="O84" s="175" t="str">
        <f t="shared" si="24"/>
        <v/>
      </c>
      <c r="P84" s="175"/>
      <c r="Q84" s="43"/>
      <c r="R84" s="175" t="str">
        <f t="shared" si="25"/>
        <v/>
      </c>
      <c r="S84" s="175"/>
      <c r="T84" s="43"/>
      <c r="U84" s="175" t="str">
        <f t="shared" si="26"/>
        <v/>
      </c>
      <c r="V84" s="175"/>
      <c r="W84" s="43"/>
      <c r="X84" s="175" t="str">
        <f t="shared" si="27"/>
        <v/>
      </c>
      <c r="Y84" s="175"/>
      <c r="Z84" s="43"/>
      <c r="AA84" s="175" t="str">
        <f t="shared" si="28"/>
        <v/>
      </c>
      <c r="AB84" s="175"/>
      <c r="AC84" s="43"/>
      <c r="AD84" s="175" t="str">
        <f t="shared" si="29"/>
        <v/>
      </c>
      <c r="AE84" s="175"/>
      <c r="AF84" s="43"/>
      <c r="AG84" s="175" t="str">
        <f t="shared" si="30"/>
        <v/>
      </c>
      <c r="AH84" s="181"/>
    </row>
    <row r="85" spans="1:34" ht="15.95" customHeight="1">
      <c r="A85" s="192"/>
      <c r="B85" s="167"/>
      <c r="C85" s="187"/>
      <c r="D85" s="184"/>
      <c r="E85" s="184"/>
      <c r="F85" s="184"/>
      <c r="G85" s="184"/>
      <c r="H85" s="184"/>
      <c r="I85" s="184"/>
      <c r="J85" s="184"/>
      <c r="K85" s="43"/>
      <c r="L85" s="43"/>
      <c r="M85" s="91" t="str">
        <f t="shared" si="23"/>
        <v/>
      </c>
      <c r="N85" s="91"/>
      <c r="O85" s="175" t="str">
        <f t="shared" si="24"/>
        <v/>
      </c>
      <c r="P85" s="175"/>
      <c r="Q85" s="43"/>
      <c r="R85" s="175" t="str">
        <f t="shared" si="25"/>
        <v/>
      </c>
      <c r="S85" s="175"/>
      <c r="T85" s="43"/>
      <c r="U85" s="175" t="str">
        <f t="shared" si="26"/>
        <v/>
      </c>
      <c r="V85" s="175"/>
      <c r="W85" s="43"/>
      <c r="X85" s="175" t="str">
        <f t="shared" si="27"/>
        <v/>
      </c>
      <c r="Y85" s="175"/>
      <c r="Z85" s="43"/>
      <c r="AA85" s="175" t="str">
        <f t="shared" si="28"/>
        <v/>
      </c>
      <c r="AB85" s="175"/>
      <c r="AC85" s="43"/>
      <c r="AD85" s="175" t="str">
        <f t="shared" si="29"/>
        <v/>
      </c>
      <c r="AE85" s="175"/>
      <c r="AF85" s="43"/>
      <c r="AG85" s="175" t="str">
        <f t="shared" si="30"/>
        <v/>
      </c>
      <c r="AH85" s="181"/>
    </row>
    <row r="86" spans="1:34" ht="15.95" customHeight="1">
      <c r="A86" s="192"/>
      <c r="B86" s="167"/>
      <c r="C86" s="187"/>
      <c r="D86" s="184"/>
      <c r="E86" s="184"/>
      <c r="F86" s="184"/>
      <c r="G86" s="184"/>
      <c r="H86" s="184"/>
      <c r="I86" s="184"/>
      <c r="J86" s="184"/>
      <c r="K86" s="43"/>
      <c r="L86" s="43"/>
      <c r="M86" s="91" t="str">
        <f t="shared" si="23"/>
        <v/>
      </c>
      <c r="N86" s="91"/>
      <c r="O86" s="175" t="str">
        <f t="shared" si="24"/>
        <v/>
      </c>
      <c r="P86" s="175"/>
      <c r="Q86" s="43"/>
      <c r="R86" s="175" t="str">
        <f t="shared" si="25"/>
        <v/>
      </c>
      <c r="S86" s="175"/>
      <c r="T86" s="43"/>
      <c r="U86" s="175" t="str">
        <f t="shared" si="26"/>
        <v/>
      </c>
      <c r="V86" s="175"/>
      <c r="W86" s="43"/>
      <c r="X86" s="175" t="str">
        <f t="shared" si="27"/>
        <v/>
      </c>
      <c r="Y86" s="175"/>
      <c r="Z86" s="43"/>
      <c r="AA86" s="175" t="str">
        <f t="shared" si="28"/>
        <v/>
      </c>
      <c r="AB86" s="175"/>
      <c r="AC86" s="43"/>
      <c r="AD86" s="175" t="str">
        <f t="shared" si="29"/>
        <v/>
      </c>
      <c r="AE86" s="175"/>
      <c r="AF86" s="43"/>
      <c r="AG86" s="175" t="str">
        <f t="shared" si="30"/>
        <v/>
      </c>
      <c r="AH86" s="181"/>
    </row>
    <row r="87" spans="1:34" ht="15.95" customHeight="1">
      <c r="A87" s="192"/>
      <c r="B87" s="167"/>
      <c r="C87" s="187"/>
      <c r="D87" s="184"/>
      <c r="E87" s="184"/>
      <c r="F87" s="184"/>
      <c r="G87" s="184"/>
      <c r="H87" s="184"/>
      <c r="I87" s="184"/>
      <c r="J87" s="184"/>
      <c r="K87" s="43"/>
      <c r="L87" s="43"/>
      <c r="M87" s="91" t="str">
        <f t="shared" si="23"/>
        <v/>
      </c>
      <c r="N87" s="91"/>
      <c r="O87" s="175" t="str">
        <f t="shared" si="24"/>
        <v/>
      </c>
      <c r="P87" s="175"/>
      <c r="Q87" s="43"/>
      <c r="R87" s="175" t="str">
        <f t="shared" si="25"/>
        <v/>
      </c>
      <c r="S87" s="175"/>
      <c r="T87" s="43"/>
      <c r="U87" s="175" t="str">
        <f t="shared" si="26"/>
        <v/>
      </c>
      <c r="V87" s="175"/>
      <c r="W87" s="43"/>
      <c r="X87" s="175" t="str">
        <f t="shared" si="27"/>
        <v/>
      </c>
      <c r="Y87" s="175"/>
      <c r="Z87" s="43"/>
      <c r="AA87" s="175" t="str">
        <f t="shared" si="28"/>
        <v/>
      </c>
      <c r="AB87" s="175"/>
      <c r="AC87" s="43"/>
      <c r="AD87" s="175" t="str">
        <f t="shared" si="29"/>
        <v/>
      </c>
      <c r="AE87" s="175"/>
      <c r="AF87" s="43"/>
      <c r="AG87" s="175" t="str">
        <f t="shared" si="30"/>
        <v/>
      </c>
      <c r="AH87" s="181"/>
    </row>
    <row r="88" spans="1:34" ht="15.95" customHeight="1">
      <c r="A88" s="192"/>
      <c r="B88" s="167"/>
      <c r="C88" s="188"/>
      <c r="D88" s="184"/>
      <c r="E88" s="184"/>
      <c r="F88" s="184"/>
      <c r="G88" s="184"/>
      <c r="H88" s="184"/>
      <c r="I88" s="184"/>
      <c r="J88" s="184"/>
      <c r="K88" s="43"/>
      <c r="L88" s="43"/>
      <c r="M88" s="93" t="str">
        <f t="shared" si="23"/>
        <v/>
      </c>
      <c r="N88" s="93"/>
      <c r="O88" s="185" t="str">
        <f t="shared" si="24"/>
        <v/>
      </c>
      <c r="P88" s="185"/>
      <c r="Q88" s="43"/>
      <c r="R88" s="175" t="str">
        <f t="shared" si="25"/>
        <v/>
      </c>
      <c r="S88" s="175"/>
      <c r="T88" s="43"/>
      <c r="U88" s="175" t="str">
        <f t="shared" si="26"/>
        <v/>
      </c>
      <c r="V88" s="175"/>
      <c r="W88" s="43"/>
      <c r="X88" s="175" t="str">
        <f t="shared" si="27"/>
        <v/>
      </c>
      <c r="Y88" s="175"/>
      <c r="Z88" s="43"/>
      <c r="AA88" s="175" t="str">
        <f t="shared" si="28"/>
        <v/>
      </c>
      <c r="AB88" s="175"/>
      <c r="AC88" s="43"/>
      <c r="AD88" s="175" t="str">
        <f t="shared" si="29"/>
        <v/>
      </c>
      <c r="AE88" s="175"/>
      <c r="AF88" s="43"/>
      <c r="AG88" s="175" t="str">
        <f t="shared" si="30"/>
        <v/>
      </c>
      <c r="AH88" s="181"/>
    </row>
    <row r="89" spans="1:34" ht="15.95" customHeight="1" thickBot="1">
      <c r="A89" s="193"/>
      <c r="B89" s="182" t="s">
        <v>76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39">
        <f>SUM(M44:M73)+MAX(SUM(M74:M78),SUM(M79:M83),SUM(M84:M88))</f>
        <v>0</v>
      </c>
      <c r="N89" s="139"/>
      <c r="O89" s="139">
        <f>SUM(O44:P73)+MAX(SUM(O74:P78),SUM(O79:P83),SUM(O84:P88))</f>
        <v>0</v>
      </c>
      <c r="P89" s="139"/>
      <c r="Q89" s="113">
        <f>SUM(Q44:Q73)+MAX(SUM(Q74:Q78),SUM(Q79:Q83),SUM(Q84:Q88))</f>
        <v>0</v>
      </c>
      <c r="R89" s="175">
        <f>SUM(R44:S73)+MAX(SUM(R74:S78),SUM(R79:S83),SUM(R84:S88))</f>
        <v>0</v>
      </c>
      <c r="S89" s="139"/>
      <c r="T89" s="113">
        <f>SUM(T44:T73)+MAX(SUM(T74:T78),SUM(T79:T83),SUM(T84:T88))</f>
        <v>0</v>
      </c>
      <c r="U89" s="175">
        <f>SUM(U44:V73)+MAX(SUM(U74:V78),SUM(U79:V83),SUM(U84:V88))</f>
        <v>0</v>
      </c>
      <c r="V89" s="139"/>
      <c r="W89" s="113">
        <f>SUM(W44:W73)+MAX(SUM(W74:W78),SUM(W79:W83),SUM(W84:W88))</f>
        <v>0</v>
      </c>
      <c r="X89" s="175">
        <f>SUM(X44:Y73)+MAX(SUM(X74:Y78),SUM(X79:Y83),SUM(X84:Y88))</f>
        <v>0</v>
      </c>
      <c r="Y89" s="139"/>
      <c r="Z89" s="113">
        <f>SUM(Z44:Z73)+MAX(SUM(Z74:Z78),SUM(Z79:Z83),SUM(Z84:Z88))</f>
        <v>0</v>
      </c>
      <c r="AA89" s="175">
        <f>SUM(AA44:AB73)+MAX(SUM(AA74:AB78),SUM(AA79:AB83),SUM(AA84:AB88))</f>
        <v>0</v>
      </c>
      <c r="AB89" s="139"/>
      <c r="AC89" s="113">
        <f>SUM(AC44:AC73)+MAX(SUM(AC74:AC78),SUM(AC79:AC83),SUM(AC84:AC88))</f>
        <v>0</v>
      </c>
      <c r="AD89" s="175">
        <f>SUM(AD44:AE73)+MAX(SUM(AD74:AE78),SUM(AD79:AE83),SUM(AD84:AE88))</f>
        <v>0</v>
      </c>
      <c r="AE89" s="139"/>
      <c r="AF89" s="113">
        <f>SUM(AF44:AF73)+MAX(SUM(AF74:AF78),SUM(AF79:AF83),SUM(AF84:AF88))</f>
        <v>0</v>
      </c>
      <c r="AG89" s="175">
        <f>SUM(AG44:AH73)+MAX(SUM(AG74:AH78),SUM(AG79:AH83),SUM(AG84:AH88))</f>
        <v>0</v>
      </c>
      <c r="AH89" s="139"/>
    </row>
    <row r="90" spans="1:34" ht="15.95" customHeight="1" thickBot="1">
      <c r="A90" s="176" t="s">
        <v>98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8"/>
      <c r="M90" s="179">
        <f>M43+M89</f>
        <v>462</v>
      </c>
      <c r="N90" s="179"/>
      <c r="O90" s="180">
        <f>O43+O89</f>
        <v>25</v>
      </c>
      <c r="P90" s="179"/>
      <c r="Q90" s="41">
        <f>Q43+Q89</f>
        <v>10</v>
      </c>
      <c r="R90" s="180">
        <f>R43+R89</f>
        <v>10</v>
      </c>
      <c r="S90" s="179"/>
      <c r="T90" s="41">
        <f>T43+T89</f>
        <v>10</v>
      </c>
      <c r="U90" s="180">
        <f>U43+U89</f>
        <v>11</v>
      </c>
      <c r="V90" s="179"/>
      <c r="W90" s="41">
        <f>W43+W89</f>
        <v>0</v>
      </c>
      <c r="X90" s="180">
        <f>X43+X89</f>
        <v>0</v>
      </c>
      <c r="Y90" s="179"/>
      <c r="Z90" s="41">
        <f>Z43+Z89</f>
        <v>0</v>
      </c>
      <c r="AA90" s="180">
        <f>AA43+AA89</f>
        <v>0</v>
      </c>
      <c r="AB90" s="179"/>
      <c r="AC90" s="41">
        <f>AC43+AC89</f>
        <v>0</v>
      </c>
      <c r="AD90" s="180">
        <f>AD43+AD89</f>
        <v>0</v>
      </c>
      <c r="AE90" s="179"/>
      <c r="AF90" s="41">
        <f>AF43+AF89</f>
        <v>0</v>
      </c>
      <c r="AG90" s="180">
        <f>AG43+AG89</f>
        <v>0</v>
      </c>
      <c r="AH90" s="179"/>
    </row>
    <row r="91" spans="1:34" ht="15.95" customHeight="1">
      <c r="A91" s="170" t="str">
        <f>CONCATENATE(K74,K75,K76,K77,K78)</f>
        <v/>
      </c>
      <c r="B91" s="170"/>
      <c r="C91" s="171" t="str">
        <f>CONCATENATE(K79,K80,K81,K82,K83)</f>
        <v/>
      </c>
      <c r="D91" s="171"/>
      <c r="E91" s="172" t="str">
        <f>CONCATENATE(K84,K85,K86,K87,K88)</f>
        <v/>
      </c>
      <c r="F91" s="172"/>
      <c r="G91" s="78"/>
      <c r="H91" s="78"/>
      <c r="I91" s="78"/>
      <c r="J91" s="78"/>
      <c r="K91" s="36"/>
      <c r="L91" s="36"/>
      <c r="M91" s="78"/>
      <c r="N91" s="78"/>
      <c r="O91" s="78"/>
      <c r="P91" s="78"/>
      <c r="Q91" s="20"/>
      <c r="R91" s="78"/>
      <c r="S91" s="78"/>
      <c r="T91" s="20"/>
      <c r="U91" s="78"/>
      <c r="V91" s="78"/>
      <c r="W91" s="20"/>
      <c r="X91" s="78"/>
      <c r="Y91" s="78"/>
      <c r="Z91" s="20"/>
      <c r="AA91" s="78"/>
      <c r="AB91" s="78"/>
      <c r="AC91" s="20"/>
      <c r="AD91" s="78"/>
      <c r="AE91" s="78"/>
      <c r="AF91" s="20"/>
      <c r="AG91" s="78"/>
      <c r="AH91" s="78"/>
    </row>
    <row r="92" spans="1:34" ht="15.95" customHeight="1">
      <c r="A92" s="40">
        <f>MAX(LEN(A91)-LEN(SUBSTITUTE(A91,1,"")),LEN(C91)-LEN(SUBSTITUTE(C91,1,"")),LEN(E91)-LEN(SUBSTITUTE(E91,1,"")))</f>
        <v>0</v>
      </c>
      <c r="B92" s="39">
        <f>MAX(LEN(A91)-LEN(SUBSTITUTE(A91,2,"")),LEN(C91)-LEN(SUBSTITUTE(C91,2,"")),LEN(E91)-LEN(SUBSTITUTE(E91,2,"")))</f>
        <v>0</v>
      </c>
      <c r="C92" s="97">
        <f>MAX(LEN(A91)-LEN(SUBSTITUTE(A91,3,"")),LEN(C91)-LEN(SUBSTITUTE(C91,3,"")),LEN(E91)-LEN(SUBSTITUTE(E91,3,"")))</f>
        <v>0</v>
      </c>
      <c r="D92" s="96">
        <f>MAX(LEN(A91)-LEN(SUBSTITUTE(A91,4,"")),LEN(C91)-LEN(SUBSTITUTE(C91,4,"")),LEN(E91)-LEN(SUBSTITUTE(E91,4,"")))</f>
        <v>0</v>
      </c>
      <c r="E92" s="96">
        <f>MAX(LEN(A91)-LEN(SUBSTITUTE(A91,5,"")),LEN(C91)-LEN(SUBSTITUTE(C91,5,"")),LEN(E91)-LEN(SUBSTITUTE(E91,5,"")))</f>
        <v>0</v>
      </c>
      <c r="F92" s="96">
        <f>MAX(LEN(A91)-LEN(SUBSTITUTE(A91,6,"")),LEN(C91)-LEN(SUBSTITUTE(C91,6,"")),LEN(E91)-LEN(SUBSTITUTE(E91,6,"")))</f>
        <v>0</v>
      </c>
      <c r="G92" s="78"/>
      <c r="H92" s="78"/>
      <c r="I92" s="78"/>
      <c r="J92" s="78"/>
      <c r="K92" s="36"/>
      <c r="L92" s="36"/>
      <c r="M92" s="78"/>
      <c r="N92" s="78"/>
      <c r="O92" s="78"/>
      <c r="P92" s="78"/>
      <c r="Q92" s="20"/>
      <c r="R92" s="78"/>
      <c r="S92" s="78"/>
      <c r="T92" s="20"/>
      <c r="U92" s="78"/>
      <c r="V92" s="78"/>
      <c r="W92" s="20"/>
      <c r="X92" s="78"/>
      <c r="Y92" s="78"/>
      <c r="Z92" s="20"/>
      <c r="AA92" s="78"/>
      <c r="AB92" s="78"/>
      <c r="AC92" s="20"/>
      <c r="AD92" s="78"/>
      <c r="AE92" s="78"/>
      <c r="AF92" s="20"/>
      <c r="AG92" s="78"/>
      <c r="AH92" s="78"/>
    </row>
    <row r="93" spans="1:34" ht="18.75" customHeight="1" thickBo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</row>
    <row r="94" spans="1:34" ht="18.75" customHeight="1">
      <c r="A94" s="144" t="s">
        <v>27</v>
      </c>
      <c r="B94" s="145"/>
      <c r="C94" s="173" t="s">
        <v>28</v>
      </c>
      <c r="D94" s="145" t="s">
        <v>51</v>
      </c>
      <c r="E94" s="145"/>
      <c r="F94" s="145"/>
      <c r="G94" s="145"/>
      <c r="H94" s="145"/>
      <c r="I94" s="145"/>
      <c r="J94" s="145"/>
      <c r="K94" s="145" t="s">
        <v>52</v>
      </c>
      <c r="L94" s="145"/>
      <c r="M94" s="145"/>
      <c r="N94" s="145" t="s">
        <v>31</v>
      </c>
      <c r="O94" s="145"/>
      <c r="P94" s="145"/>
      <c r="Q94" s="145" t="s">
        <v>53</v>
      </c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74"/>
    </row>
    <row r="95" spans="1:34" ht="18.75" customHeight="1">
      <c r="A95" s="138"/>
      <c r="B95" s="139"/>
      <c r="C95" s="167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 t="s">
        <v>35</v>
      </c>
      <c r="R95" s="168"/>
      <c r="S95" s="168"/>
      <c r="T95" s="139" t="s">
        <v>36</v>
      </c>
      <c r="U95" s="139"/>
      <c r="V95" s="139"/>
      <c r="W95" s="139" t="s">
        <v>37</v>
      </c>
      <c r="X95" s="139"/>
      <c r="Y95" s="139"/>
      <c r="Z95" s="139" t="s">
        <v>38</v>
      </c>
      <c r="AA95" s="139"/>
      <c r="AB95" s="139"/>
      <c r="AC95" s="139" t="s">
        <v>39</v>
      </c>
      <c r="AD95" s="139"/>
      <c r="AE95" s="139"/>
      <c r="AF95" s="139" t="s">
        <v>40</v>
      </c>
      <c r="AG95" s="139"/>
      <c r="AH95" s="169"/>
    </row>
    <row r="96" spans="1:34" ht="15.95" customHeight="1">
      <c r="A96" s="166" t="s">
        <v>54</v>
      </c>
      <c r="B96" s="167"/>
      <c r="C96" s="98">
        <v>1</v>
      </c>
      <c r="D96" s="165" t="s">
        <v>66</v>
      </c>
      <c r="E96" s="165"/>
      <c r="F96" s="165"/>
      <c r="G96" s="165"/>
      <c r="H96" s="165"/>
      <c r="I96" s="165"/>
      <c r="J96" s="165"/>
      <c r="K96" s="162">
        <f t="shared" ref="K96:K120" si="31">IF(ISBLANK(D96),"",SUM(Q96,T96,W96,Z96,AC96,AF96))</f>
        <v>9</v>
      </c>
      <c r="L96" s="162"/>
      <c r="M96" s="101" t="str">
        <f>IF(ISBLANK(K96),"","周")</f>
        <v>周</v>
      </c>
      <c r="N96" s="162">
        <f>IF(ISBLANK(D96),"",K96*1.5)</f>
        <v>13.5</v>
      </c>
      <c r="O96" s="162"/>
      <c r="P96" s="162"/>
      <c r="Q96" s="162">
        <f>AF10</f>
        <v>2</v>
      </c>
      <c r="R96" s="162"/>
      <c r="S96" s="101" t="str">
        <f t="shared" ref="S96:S120" si="32">IF(ISBLANK(Q96),"","周")</f>
        <v>周</v>
      </c>
      <c r="T96" s="162">
        <f>AF11</f>
        <v>1</v>
      </c>
      <c r="U96" s="162"/>
      <c r="V96" s="101" t="str">
        <f t="shared" ref="V96:V120" si="33">IF(ISBLANK(T96),"","周")</f>
        <v>周</v>
      </c>
      <c r="W96" s="162">
        <f>AF12</f>
        <v>2</v>
      </c>
      <c r="X96" s="162"/>
      <c r="Y96" s="101" t="str">
        <f t="shared" ref="Y96:Y120" si="34">IF(ISBLANK(W96),"","周")</f>
        <v>周</v>
      </c>
      <c r="Z96" s="162">
        <f>AF13</f>
        <v>1</v>
      </c>
      <c r="AA96" s="162"/>
      <c r="AB96" s="101" t="str">
        <f t="shared" ref="AB96:AB120" si="35">IF(ISBLANK(Z96),"","周")</f>
        <v>周</v>
      </c>
      <c r="AC96" s="162">
        <f>AF14</f>
        <v>2</v>
      </c>
      <c r="AD96" s="162"/>
      <c r="AE96" s="101" t="str">
        <f t="shared" ref="AE96:AE120" si="36">IF(ISBLANK(AC96),"","周")</f>
        <v>周</v>
      </c>
      <c r="AF96" s="162">
        <f>AF15</f>
        <v>1</v>
      </c>
      <c r="AG96" s="162"/>
      <c r="AH96" s="34" t="str">
        <f t="shared" ref="AH96:AH108" si="37">IF(ISBLANK(AF96),"","周")</f>
        <v>周</v>
      </c>
    </row>
    <row r="97" spans="1:34" ht="15.95" customHeight="1">
      <c r="A97" s="166"/>
      <c r="B97" s="167"/>
      <c r="C97" s="99">
        <v>2</v>
      </c>
      <c r="D97" s="165" t="s">
        <v>70</v>
      </c>
      <c r="E97" s="165"/>
      <c r="F97" s="165"/>
      <c r="G97" s="165"/>
      <c r="H97" s="165"/>
      <c r="I97" s="165"/>
      <c r="J97" s="165"/>
      <c r="K97" s="164">
        <f t="shared" si="31"/>
        <v>0.33333333333333331</v>
      </c>
      <c r="L97" s="164"/>
      <c r="M97" s="101" t="str">
        <f>IF(ISBLANK(K97),"","周")</f>
        <v>周</v>
      </c>
      <c r="N97" s="162">
        <v>1</v>
      </c>
      <c r="O97" s="162"/>
      <c r="P97" s="162"/>
      <c r="Q97" s="164"/>
      <c r="R97" s="164"/>
      <c r="S97" s="101" t="str">
        <f t="shared" si="32"/>
        <v/>
      </c>
      <c r="T97" s="164">
        <f>8/24</f>
        <v>0.33333333333333331</v>
      </c>
      <c r="U97" s="164"/>
      <c r="V97" s="101" t="str">
        <f t="shared" si="33"/>
        <v>周</v>
      </c>
      <c r="W97" s="162"/>
      <c r="X97" s="162"/>
      <c r="Y97" s="101" t="str">
        <f t="shared" si="34"/>
        <v/>
      </c>
      <c r="Z97" s="162"/>
      <c r="AA97" s="162"/>
      <c r="AB97" s="101" t="str">
        <f t="shared" si="35"/>
        <v/>
      </c>
      <c r="AC97" s="162"/>
      <c r="AD97" s="162"/>
      <c r="AE97" s="101" t="str">
        <f t="shared" si="36"/>
        <v/>
      </c>
      <c r="AF97" s="162"/>
      <c r="AG97" s="162"/>
      <c r="AH97" s="34" t="str">
        <f t="shared" si="37"/>
        <v/>
      </c>
    </row>
    <row r="98" spans="1:34" ht="15.95" customHeight="1">
      <c r="A98" s="166"/>
      <c r="B98" s="167"/>
      <c r="C98" s="98">
        <v>3</v>
      </c>
      <c r="D98" s="165" t="s">
        <v>67</v>
      </c>
      <c r="E98" s="165"/>
      <c r="F98" s="165"/>
      <c r="G98" s="165"/>
      <c r="H98" s="165"/>
      <c r="I98" s="165"/>
      <c r="J98" s="165"/>
      <c r="K98" s="164">
        <f t="shared" si="31"/>
        <v>0.33333333333333331</v>
      </c>
      <c r="L98" s="164"/>
      <c r="M98" s="101" t="str">
        <f t="shared" ref="M98:M121" si="38">IF(K98="","","周")</f>
        <v>周</v>
      </c>
      <c r="N98" s="162">
        <v>1</v>
      </c>
      <c r="O98" s="162"/>
      <c r="P98" s="162"/>
      <c r="Q98" s="164"/>
      <c r="R98" s="164"/>
      <c r="S98" s="101" t="str">
        <f t="shared" si="32"/>
        <v/>
      </c>
      <c r="T98" s="162"/>
      <c r="U98" s="162"/>
      <c r="V98" s="101" t="str">
        <f t="shared" si="33"/>
        <v/>
      </c>
      <c r="W98" s="164">
        <f>8/24</f>
        <v>0.33333333333333331</v>
      </c>
      <c r="X98" s="164"/>
      <c r="Y98" s="101" t="str">
        <f t="shared" si="34"/>
        <v>周</v>
      </c>
      <c r="Z98" s="162"/>
      <c r="AA98" s="162"/>
      <c r="AB98" s="101" t="str">
        <f t="shared" si="35"/>
        <v/>
      </c>
      <c r="AC98" s="162"/>
      <c r="AD98" s="162"/>
      <c r="AE98" s="101" t="str">
        <f t="shared" si="36"/>
        <v/>
      </c>
      <c r="AF98" s="162"/>
      <c r="AG98" s="162"/>
      <c r="AH98" s="34" t="str">
        <f t="shared" si="37"/>
        <v/>
      </c>
    </row>
    <row r="99" spans="1:34" ht="15.95" customHeight="1">
      <c r="A99" s="166"/>
      <c r="B99" s="167"/>
      <c r="C99" s="99">
        <v>4</v>
      </c>
      <c r="D99" s="163" t="s">
        <v>68</v>
      </c>
      <c r="E99" s="163"/>
      <c r="F99" s="163"/>
      <c r="G99" s="163"/>
      <c r="H99" s="163"/>
      <c r="I99" s="163"/>
      <c r="J99" s="163"/>
      <c r="K99" s="162">
        <f t="shared" si="31"/>
        <v>18</v>
      </c>
      <c r="L99" s="162"/>
      <c r="M99" s="101" t="str">
        <f t="shared" si="38"/>
        <v>周</v>
      </c>
      <c r="N99" s="162">
        <f>IF(ISBLANK(D99),"",K99*1.5)</f>
        <v>27</v>
      </c>
      <c r="O99" s="162"/>
      <c r="P99" s="162"/>
      <c r="Q99" s="164"/>
      <c r="R99" s="164"/>
      <c r="S99" s="101" t="str">
        <f t="shared" si="32"/>
        <v/>
      </c>
      <c r="T99" s="162"/>
      <c r="U99" s="162"/>
      <c r="V99" s="101" t="str">
        <f t="shared" si="33"/>
        <v/>
      </c>
      <c r="W99" s="162"/>
      <c r="X99" s="162"/>
      <c r="Y99" s="101" t="str">
        <f t="shared" si="34"/>
        <v/>
      </c>
      <c r="Z99" s="162"/>
      <c r="AA99" s="162"/>
      <c r="AB99" s="101" t="str">
        <f t="shared" si="35"/>
        <v/>
      </c>
      <c r="AC99" s="162"/>
      <c r="AD99" s="162"/>
      <c r="AE99" s="101" t="str">
        <f t="shared" si="36"/>
        <v/>
      </c>
      <c r="AF99" s="162">
        <v>18</v>
      </c>
      <c r="AG99" s="162"/>
      <c r="AH99" s="34" t="str">
        <f t="shared" si="37"/>
        <v>周</v>
      </c>
    </row>
    <row r="100" spans="1:34" ht="15.95" customHeight="1">
      <c r="A100" s="166"/>
      <c r="B100" s="167"/>
      <c r="C100" s="98">
        <v>5</v>
      </c>
      <c r="D100" s="160"/>
      <c r="E100" s="160"/>
      <c r="F100" s="160"/>
      <c r="G100" s="160"/>
      <c r="H100" s="160"/>
      <c r="I100" s="160"/>
      <c r="J100" s="160"/>
      <c r="K100" s="140" t="str">
        <f t="shared" ref="K100:K109" si="39">IF(ISBLANK(D100),"",SUM(Q100,T100,W100,Z100,AC100,AF100))</f>
        <v/>
      </c>
      <c r="L100" s="140"/>
      <c r="M100" s="98" t="str">
        <f t="shared" si="38"/>
        <v/>
      </c>
      <c r="N100" s="140" t="str">
        <f t="shared" ref="N100:N109" si="40">IF(ISBLANK(D100),"",K100*1.5)</f>
        <v/>
      </c>
      <c r="O100" s="140"/>
      <c r="P100" s="140"/>
      <c r="Q100" s="161"/>
      <c r="R100" s="161"/>
      <c r="S100" s="98" t="str">
        <f t="shared" si="32"/>
        <v/>
      </c>
      <c r="T100" s="161"/>
      <c r="U100" s="161"/>
      <c r="V100" s="98" t="str">
        <f t="shared" si="33"/>
        <v/>
      </c>
      <c r="W100" s="149"/>
      <c r="X100" s="149"/>
      <c r="Y100" s="98" t="str">
        <f t="shared" si="34"/>
        <v/>
      </c>
      <c r="Z100" s="149"/>
      <c r="AA100" s="149"/>
      <c r="AB100" s="98" t="str">
        <f t="shared" si="35"/>
        <v/>
      </c>
      <c r="AC100" s="149"/>
      <c r="AD100" s="149"/>
      <c r="AE100" s="98" t="str">
        <f t="shared" si="36"/>
        <v/>
      </c>
      <c r="AF100" s="149"/>
      <c r="AG100" s="149"/>
      <c r="AH100" s="103" t="str">
        <f t="shared" si="37"/>
        <v/>
      </c>
    </row>
    <row r="101" spans="1:34" ht="15.95" customHeight="1">
      <c r="A101" s="166"/>
      <c r="B101" s="167"/>
      <c r="C101" s="99">
        <v>6</v>
      </c>
      <c r="D101" s="160"/>
      <c r="E101" s="160"/>
      <c r="F101" s="160"/>
      <c r="G101" s="160"/>
      <c r="H101" s="160"/>
      <c r="I101" s="160"/>
      <c r="J101" s="160"/>
      <c r="K101" s="140" t="str">
        <f t="shared" si="39"/>
        <v/>
      </c>
      <c r="L101" s="140"/>
      <c r="M101" s="98" t="str">
        <f t="shared" si="38"/>
        <v/>
      </c>
      <c r="N101" s="140" t="str">
        <f t="shared" si="40"/>
        <v/>
      </c>
      <c r="O101" s="140"/>
      <c r="P101" s="140"/>
      <c r="Q101" s="161"/>
      <c r="R101" s="161"/>
      <c r="S101" s="98" t="str">
        <f t="shared" si="32"/>
        <v/>
      </c>
      <c r="T101" s="161"/>
      <c r="U101" s="161"/>
      <c r="V101" s="98" t="str">
        <f t="shared" si="33"/>
        <v/>
      </c>
      <c r="W101" s="161"/>
      <c r="X101" s="161"/>
      <c r="Y101" s="98" t="str">
        <f t="shared" si="34"/>
        <v/>
      </c>
      <c r="Z101" s="149"/>
      <c r="AA101" s="149"/>
      <c r="AB101" s="98" t="str">
        <f t="shared" si="35"/>
        <v/>
      </c>
      <c r="AC101" s="149"/>
      <c r="AD101" s="149"/>
      <c r="AE101" s="98" t="str">
        <f t="shared" si="36"/>
        <v/>
      </c>
      <c r="AF101" s="149"/>
      <c r="AG101" s="149"/>
      <c r="AH101" s="103" t="str">
        <f t="shared" si="37"/>
        <v/>
      </c>
    </row>
    <row r="102" spans="1:34" ht="15.95" customHeight="1">
      <c r="A102" s="166"/>
      <c r="B102" s="167"/>
      <c r="C102" s="98">
        <v>7</v>
      </c>
      <c r="D102" s="160"/>
      <c r="E102" s="160"/>
      <c r="F102" s="160"/>
      <c r="G102" s="160"/>
      <c r="H102" s="160"/>
      <c r="I102" s="160"/>
      <c r="J102" s="160"/>
      <c r="K102" s="140" t="str">
        <f t="shared" si="39"/>
        <v/>
      </c>
      <c r="L102" s="140"/>
      <c r="M102" s="98" t="str">
        <f t="shared" si="38"/>
        <v/>
      </c>
      <c r="N102" s="140" t="str">
        <f t="shared" si="40"/>
        <v/>
      </c>
      <c r="O102" s="140"/>
      <c r="P102" s="140"/>
      <c r="Q102" s="161"/>
      <c r="R102" s="161"/>
      <c r="S102" s="98" t="str">
        <f t="shared" si="32"/>
        <v/>
      </c>
      <c r="T102" s="149"/>
      <c r="U102" s="149"/>
      <c r="V102" s="98" t="str">
        <f t="shared" si="33"/>
        <v/>
      </c>
      <c r="W102" s="149"/>
      <c r="X102" s="149"/>
      <c r="Y102" s="98" t="str">
        <f t="shared" si="34"/>
        <v/>
      </c>
      <c r="Z102" s="149"/>
      <c r="AA102" s="149"/>
      <c r="AB102" s="98" t="str">
        <f t="shared" si="35"/>
        <v/>
      </c>
      <c r="AC102" s="149"/>
      <c r="AD102" s="149"/>
      <c r="AE102" s="98" t="str">
        <f t="shared" si="36"/>
        <v/>
      </c>
      <c r="AF102" s="149"/>
      <c r="AG102" s="149"/>
      <c r="AH102" s="103" t="str">
        <f t="shared" si="37"/>
        <v/>
      </c>
    </row>
    <row r="103" spans="1:34" ht="15.95" customHeight="1">
      <c r="A103" s="166"/>
      <c r="B103" s="167"/>
      <c r="C103" s="99">
        <v>8</v>
      </c>
      <c r="D103" s="160"/>
      <c r="E103" s="160"/>
      <c r="F103" s="160"/>
      <c r="G103" s="160"/>
      <c r="H103" s="160"/>
      <c r="I103" s="160"/>
      <c r="J103" s="160"/>
      <c r="K103" s="140" t="str">
        <f t="shared" si="39"/>
        <v/>
      </c>
      <c r="L103" s="140"/>
      <c r="M103" s="98" t="str">
        <f t="shared" si="38"/>
        <v/>
      </c>
      <c r="N103" s="140" t="str">
        <f t="shared" si="40"/>
        <v/>
      </c>
      <c r="O103" s="140"/>
      <c r="P103" s="140"/>
      <c r="Q103" s="161"/>
      <c r="R103" s="161"/>
      <c r="S103" s="98" t="str">
        <f t="shared" si="32"/>
        <v/>
      </c>
      <c r="T103" s="149"/>
      <c r="U103" s="149"/>
      <c r="V103" s="98" t="str">
        <f t="shared" si="33"/>
        <v/>
      </c>
      <c r="W103" s="149"/>
      <c r="X103" s="149"/>
      <c r="Y103" s="98" t="str">
        <f t="shared" si="34"/>
        <v/>
      </c>
      <c r="Z103" s="149"/>
      <c r="AA103" s="149"/>
      <c r="AB103" s="98" t="str">
        <f t="shared" si="35"/>
        <v/>
      </c>
      <c r="AC103" s="149"/>
      <c r="AD103" s="149"/>
      <c r="AE103" s="98" t="str">
        <f t="shared" si="36"/>
        <v/>
      </c>
      <c r="AF103" s="149"/>
      <c r="AG103" s="149"/>
      <c r="AH103" s="103" t="str">
        <f t="shared" si="37"/>
        <v/>
      </c>
    </row>
    <row r="104" spans="1:34" ht="15.95" customHeight="1">
      <c r="A104" s="166"/>
      <c r="B104" s="167"/>
      <c r="C104" s="98">
        <v>9</v>
      </c>
      <c r="D104" s="160"/>
      <c r="E104" s="160"/>
      <c r="F104" s="160"/>
      <c r="G104" s="160"/>
      <c r="H104" s="160"/>
      <c r="I104" s="160"/>
      <c r="J104" s="160"/>
      <c r="K104" s="140" t="str">
        <f t="shared" si="39"/>
        <v/>
      </c>
      <c r="L104" s="140"/>
      <c r="M104" s="98" t="str">
        <f t="shared" si="38"/>
        <v/>
      </c>
      <c r="N104" s="140" t="str">
        <f t="shared" si="40"/>
        <v/>
      </c>
      <c r="O104" s="140"/>
      <c r="P104" s="140"/>
      <c r="Q104" s="161"/>
      <c r="R104" s="161"/>
      <c r="S104" s="98" t="str">
        <f t="shared" si="32"/>
        <v/>
      </c>
      <c r="T104" s="149"/>
      <c r="U104" s="149"/>
      <c r="V104" s="98" t="str">
        <f t="shared" si="33"/>
        <v/>
      </c>
      <c r="W104" s="149"/>
      <c r="X104" s="149"/>
      <c r="Y104" s="98" t="str">
        <f t="shared" si="34"/>
        <v/>
      </c>
      <c r="Z104" s="149"/>
      <c r="AA104" s="149"/>
      <c r="AB104" s="98" t="str">
        <f t="shared" si="35"/>
        <v/>
      </c>
      <c r="AC104" s="149"/>
      <c r="AD104" s="149"/>
      <c r="AE104" s="98" t="str">
        <f t="shared" si="36"/>
        <v/>
      </c>
      <c r="AF104" s="149"/>
      <c r="AG104" s="149"/>
      <c r="AH104" s="103" t="str">
        <f t="shared" si="37"/>
        <v/>
      </c>
    </row>
    <row r="105" spans="1:34" ht="15.95" customHeight="1">
      <c r="A105" s="166"/>
      <c r="B105" s="167"/>
      <c r="C105" s="99">
        <v>10</v>
      </c>
      <c r="D105" s="160"/>
      <c r="E105" s="160"/>
      <c r="F105" s="160"/>
      <c r="G105" s="160"/>
      <c r="H105" s="160"/>
      <c r="I105" s="160"/>
      <c r="J105" s="160"/>
      <c r="K105" s="140" t="str">
        <f t="shared" si="39"/>
        <v/>
      </c>
      <c r="L105" s="140"/>
      <c r="M105" s="98" t="str">
        <f t="shared" si="38"/>
        <v/>
      </c>
      <c r="N105" s="140" t="str">
        <f t="shared" si="40"/>
        <v/>
      </c>
      <c r="O105" s="140"/>
      <c r="P105" s="140"/>
      <c r="Q105" s="161"/>
      <c r="R105" s="161"/>
      <c r="S105" s="98" t="str">
        <f t="shared" si="32"/>
        <v/>
      </c>
      <c r="T105" s="149"/>
      <c r="U105" s="149"/>
      <c r="V105" s="98" t="str">
        <f t="shared" si="33"/>
        <v/>
      </c>
      <c r="W105" s="149"/>
      <c r="X105" s="149"/>
      <c r="Y105" s="98" t="str">
        <f t="shared" si="34"/>
        <v/>
      </c>
      <c r="Z105" s="149"/>
      <c r="AA105" s="149"/>
      <c r="AB105" s="98" t="str">
        <f t="shared" si="35"/>
        <v/>
      </c>
      <c r="AC105" s="149"/>
      <c r="AD105" s="149"/>
      <c r="AE105" s="98" t="str">
        <f t="shared" si="36"/>
        <v/>
      </c>
      <c r="AF105" s="149"/>
      <c r="AG105" s="149"/>
      <c r="AH105" s="103" t="str">
        <f t="shared" si="37"/>
        <v/>
      </c>
    </row>
    <row r="106" spans="1:34" ht="15.95" customHeight="1">
      <c r="A106" s="166"/>
      <c r="B106" s="167"/>
      <c r="C106" s="98">
        <v>11</v>
      </c>
      <c r="D106" s="160"/>
      <c r="E106" s="160"/>
      <c r="F106" s="160"/>
      <c r="G106" s="160"/>
      <c r="H106" s="160"/>
      <c r="I106" s="160"/>
      <c r="J106" s="160"/>
      <c r="K106" s="140" t="str">
        <f t="shared" si="39"/>
        <v/>
      </c>
      <c r="L106" s="140"/>
      <c r="M106" s="98" t="str">
        <f t="shared" si="38"/>
        <v/>
      </c>
      <c r="N106" s="140" t="str">
        <f t="shared" si="40"/>
        <v/>
      </c>
      <c r="O106" s="140"/>
      <c r="P106" s="140"/>
      <c r="Q106" s="161"/>
      <c r="R106" s="161"/>
      <c r="S106" s="98" t="str">
        <f t="shared" si="32"/>
        <v/>
      </c>
      <c r="T106" s="149"/>
      <c r="U106" s="149"/>
      <c r="V106" s="98" t="str">
        <f t="shared" si="33"/>
        <v/>
      </c>
      <c r="W106" s="149"/>
      <c r="X106" s="149"/>
      <c r="Y106" s="98" t="str">
        <f t="shared" si="34"/>
        <v/>
      </c>
      <c r="Z106" s="149"/>
      <c r="AA106" s="149"/>
      <c r="AB106" s="98" t="str">
        <f t="shared" si="35"/>
        <v/>
      </c>
      <c r="AC106" s="149"/>
      <c r="AD106" s="149"/>
      <c r="AE106" s="98" t="str">
        <f t="shared" si="36"/>
        <v/>
      </c>
      <c r="AF106" s="149"/>
      <c r="AG106" s="149"/>
      <c r="AH106" s="103" t="str">
        <f t="shared" si="37"/>
        <v/>
      </c>
    </row>
    <row r="107" spans="1:34" ht="15.95" customHeight="1">
      <c r="A107" s="166"/>
      <c r="B107" s="167"/>
      <c r="C107" s="99">
        <v>12</v>
      </c>
      <c r="D107" s="160"/>
      <c r="E107" s="160"/>
      <c r="F107" s="160"/>
      <c r="G107" s="160"/>
      <c r="H107" s="160"/>
      <c r="I107" s="160"/>
      <c r="J107" s="160"/>
      <c r="K107" s="140" t="str">
        <f t="shared" si="39"/>
        <v/>
      </c>
      <c r="L107" s="140"/>
      <c r="M107" s="98" t="str">
        <f t="shared" si="38"/>
        <v/>
      </c>
      <c r="N107" s="140" t="str">
        <f t="shared" si="40"/>
        <v/>
      </c>
      <c r="O107" s="140"/>
      <c r="P107" s="140"/>
      <c r="Q107" s="161"/>
      <c r="R107" s="161"/>
      <c r="S107" s="98" t="str">
        <f t="shared" si="32"/>
        <v/>
      </c>
      <c r="T107" s="149"/>
      <c r="U107" s="149"/>
      <c r="V107" s="98" t="str">
        <f t="shared" si="33"/>
        <v/>
      </c>
      <c r="W107" s="149"/>
      <c r="X107" s="149"/>
      <c r="Y107" s="98" t="str">
        <f t="shared" si="34"/>
        <v/>
      </c>
      <c r="Z107" s="149"/>
      <c r="AA107" s="149"/>
      <c r="AB107" s="98" t="str">
        <f t="shared" si="35"/>
        <v/>
      </c>
      <c r="AC107" s="149"/>
      <c r="AD107" s="149"/>
      <c r="AE107" s="98" t="str">
        <f t="shared" si="36"/>
        <v/>
      </c>
      <c r="AF107" s="149"/>
      <c r="AG107" s="149"/>
      <c r="AH107" s="103" t="str">
        <f t="shared" si="37"/>
        <v/>
      </c>
    </row>
    <row r="108" spans="1:34" ht="15.95" customHeight="1">
      <c r="A108" s="166"/>
      <c r="B108" s="167"/>
      <c r="C108" s="98">
        <v>13</v>
      </c>
      <c r="D108" s="160"/>
      <c r="E108" s="160"/>
      <c r="F108" s="160"/>
      <c r="G108" s="160"/>
      <c r="H108" s="160"/>
      <c r="I108" s="160"/>
      <c r="J108" s="160"/>
      <c r="K108" s="140" t="str">
        <f t="shared" si="39"/>
        <v/>
      </c>
      <c r="L108" s="140"/>
      <c r="M108" s="98" t="str">
        <f t="shared" si="38"/>
        <v/>
      </c>
      <c r="N108" s="140" t="str">
        <f t="shared" si="40"/>
        <v/>
      </c>
      <c r="O108" s="140"/>
      <c r="P108" s="140"/>
      <c r="Q108" s="161"/>
      <c r="R108" s="161"/>
      <c r="S108" s="98" t="str">
        <f t="shared" si="32"/>
        <v/>
      </c>
      <c r="T108" s="149"/>
      <c r="U108" s="149"/>
      <c r="V108" s="98" t="str">
        <f t="shared" si="33"/>
        <v/>
      </c>
      <c r="W108" s="149"/>
      <c r="X108" s="149"/>
      <c r="Y108" s="98" t="str">
        <f t="shared" si="34"/>
        <v/>
      </c>
      <c r="Z108" s="149"/>
      <c r="AA108" s="149"/>
      <c r="AB108" s="98" t="str">
        <f t="shared" si="35"/>
        <v/>
      </c>
      <c r="AC108" s="149"/>
      <c r="AD108" s="149"/>
      <c r="AE108" s="98" t="str">
        <f t="shared" si="36"/>
        <v/>
      </c>
      <c r="AF108" s="149"/>
      <c r="AG108" s="149"/>
      <c r="AH108" s="103" t="str">
        <f t="shared" si="37"/>
        <v/>
      </c>
    </row>
    <row r="109" spans="1:34" ht="15.95" customHeight="1">
      <c r="A109" s="166"/>
      <c r="B109" s="167"/>
      <c r="C109" s="99">
        <v>14</v>
      </c>
      <c r="D109" s="160"/>
      <c r="E109" s="160"/>
      <c r="F109" s="160"/>
      <c r="G109" s="160"/>
      <c r="H109" s="160"/>
      <c r="I109" s="160"/>
      <c r="J109" s="160"/>
      <c r="K109" s="140" t="str">
        <f t="shared" si="39"/>
        <v/>
      </c>
      <c r="L109" s="140"/>
      <c r="M109" s="98" t="str">
        <f t="shared" si="38"/>
        <v/>
      </c>
      <c r="N109" s="140" t="str">
        <f t="shared" si="40"/>
        <v/>
      </c>
      <c r="O109" s="140"/>
      <c r="P109" s="140"/>
      <c r="Q109" s="161"/>
      <c r="R109" s="161"/>
      <c r="S109" s="98" t="str">
        <f t="shared" si="32"/>
        <v/>
      </c>
      <c r="T109" s="149"/>
      <c r="U109" s="149"/>
      <c r="V109" s="98" t="str">
        <f t="shared" si="33"/>
        <v/>
      </c>
      <c r="W109" s="149"/>
      <c r="X109" s="149"/>
      <c r="Y109" s="98" t="str">
        <f t="shared" si="34"/>
        <v/>
      </c>
      <c r="Z109" s="149"/>
      <c r="AA109" s="149"/>
      <c r="AB109" s="98" t="str">
        <f t="shared" si="35"/>
        <v/>
      </c>
      <c r="AC109" s="149"/>
      <c r="AD109" s="149"/>
      <c r="AE109" s="98" t="str">
        <f t="shared" si="36"/>
        <v/>
      </c>
      <c r="AF109" s="149"/>
      <c r="AG109" s="149"/>
      <c r="AH109" s="103"/>
    </row>
    <row r="110" spans="1:34" ht="15.95" customHeight="1">
      <c r="A110" s="166"/>
      <c r="B110" s="167"/>
      <c r="C110" s="98">
        <v>15</v>
      </c>
      <c r="D110" s="160"/>
      <c r="E110" s="160"/>
      <c r="F110" s="160"/>
      <c r="G110" s="160"/>
      <c r="H110" s="160"/>
      <c r="I110" s="160"/>
      <c r="J110" s="160"/>
      <c r="K110" s="140" t="str">
        <f t="shared" si="31"/>
        <v/>
      </c>
      <c r="L110" s="140"/>
      <c r="M110" s="98" t="str">
        <f t="shared" si="38"/>
        <v/>
      </c>
      <c r="N110" s="140" t="str">
        <f t="shared" ref="N110:N120" si="41">IF(ISBLANK(D110),"",K110*1.5)</f>
        <v/>
      </c>
      <c r="O110" s="140"/>
      <c r="P110" s="140"/>
      <c r="Q110" s="161"/>
      <c r="R110" s="161"/>
      <c r="S110" s="98" t="str">
        <f t="shared" si="32"/>
        <v/>
      </c>
      <c r="T110" s="149"/>
      <c r="U110" s="149"/>
      <c r="V110" s="98" t="str">
        <f t="shared" si="33"/>
        <v/>
      </c>
      <c r="W110" s="149"/>
      <c r="X110" s="149"/>
      <c r="Y110" s="98" t="str">
        <f t="shared" si="34"/>
        <v/>
      </c>
      <c r="Z110" s="149"/>
      <c r="AA110" s="149"/>
      <c r="AB110" s="98" t="str">
        <f t="shared" si="35"/>
        <v/>
      </c>
      <c r="AC110" s="149"/>
      <c r="AD110" s="149"/>
      <c r="AE110" s="98" t="str">
        <f t="shared" si="36"/>
        <v/>
      </c>
      <c r="AF110" s="149"/>
      <c r="AG110" s="149"/>
      <c r="AH110" s="103"/>
    </row>
    <row r="111" spans="1:34" ht="15.95" customHeight="1">
      <c r="A111" s="166"/>
      <c r="B111" s="167"/>
      <c r="C111" s="99">
        <v>16</v>
      </c>
      <c r="D111" s="160"/>
      <c r="E111" s="160"/>
      <c r="F111" s="160"/>
      <c r="G111" s="160"/>
      <c r="H111" s="160"/>
      <c r="I111" s="160"/>
      <c r="J111" s="160"/>
      <c r="K111" s="140" t="str">
        <f t="shared" si="31"/>
        <v/>
      </c>
      <c r="L111" s="140"/>
      <c r="M111" s="98" t="str">
        <f t="shared" si="38"/>
        <v/>
      </c>
      <c r="N111" s="140" t="str">
        <f t="shared" si="41"/>
        <v/>
      </c>
      <c r="O111" s="140"/>
      <c r="P111" s="140"/>
      <c r="Q111" s="161"/>
      <c r="R111" s="161"/>
      <c r="S111" s="98" t="str">
        <f t="shared" si="32"/>
        <v/>
      </c>
      <c r="T111" s="149"/>
      <c r="U111" s="149"/>
      <c r="V111" s="98" t="str">
        <f t="shared" si="33"/>
        <v/>
      </c>
      <c r="W111" s="149"/>
      <c r="X111" s="149"/>
      <c r="Y111" s="98" t="str">
        <f t="shared" si="34"/>
        <v/>
      </c>
      <c r="Z111" s="149"/>
      <c r="AA111" s="149"/>
      <c r="AB111" s="98" t="str">
        <f t="shared" si="35"/>
        <v/>
      </c>
      <c r="AC111" s="149"/>
      <c r="AD111" s="149"/>
      <c r="AE111" s="98" t="str">
        <f t="shared" si="36"/>
        <v/>
      </c>
      <c r="AF111" s="149"/>
      <c r="AG111" s="149"/>
      <c r="AH111" s="103"/>
    </row>
    <row r="112" spans="1:34" ht="15.95" customHeight="1">
      <c r="A112" s="166"/>
      <c r="B112" s="167"/>
      <c r="C112" s="98">
        <v>17</v>
      </c>
      <c r="D112" s="160"/>
      <c r="E112" s="160"/>
      <c r="F112" s="160"/>
      <c r="G112" s="160"/>
      <c r="H112" s="160"/>
      <c r="I112" s="160"/>
      <c r="J112" s="160"/>
      <c r="K112" s="140" t="str">
        <f t="shared" si="31"/>
        <v/>
      </c>
      <c r="L112" s="140"/>
      <c r="M112" s="98" t="str">
        <f t="shared" si="38"/>
        <v/>
      </c>
      <c r="N112" s="140" t="str">
        <f t="shared" si="41"/>
        <v/>
      </c>
      <c r="O112" s="140"/>
      <c r="P112" s="140"/>
      <c r="Q112" s="161"/>
      <c r="R112" s="161"/>
      <c r="S112" s="98" t="str">
        <f t="shared" si="32"/>
        <v/>
      </c>
      <c r="T112" s="149"/>
      <c r="U112" s="149"/>
      <c r="V112" s="98" t="str">
        <f t="shared" si="33"/>
        <v/>
      </c>
      <c r="W112" s="149"/>
      <c r="X112" s="149"/>
      <c r="Y112" s="98" t="str">
        <f t="shared" si="34"/>
        <v/>
      </c>
      <c r="Z112" s="149"/>
      <c r="AA112" s="149"/>
      <c r="AB112" s="98" t="str">
        <f t="shared" si="35"/>
        <v/>
      </c>
      <c r="AC112" s="149"/>
      <c r="AD112" s="149"/>
      <c r="AE112" s="98" t="str">
        <f t="shared" si="36"/>
        <v/>
      </c>
      <c r="AF112" s="149"/>
      <c r="AG112" s="149"/>
      <c r="AH112" s="103"/>
    </row>
    <row r="113" spans="1:34" ht="15.95" customHeight="1">
      <c r="A113" s="166"/>
      <c r="B113" s="167"/>
      <c r="C113" s="99">
        <v>18</v>
      </c>
      <c r="D113" s="160"/>
      <c r="E113" s="160"/>
      <c r="F113" s="160"/>
      <c r="G113" s="160"/>
      <c r="H113" s="160"/>
      <c r="I113" s="160"/>
      <c r="J113" s="160"/>
      <c r="K113" s="140" t="str">
        <f t="shared" si="31"/>
        <v/>
      </c>
      <c r="L113" s="140"/>
      <c r="M113" s="98" t="str">
        <f t="shared" si="38"/>
        <v/>
      </c>
      <c r="N113" s="140" t="str">
        <f t="shared" si="41"/>
        <v/>
      </c>
      <c r="O113" s="140"/>
      <c r="P113" s="140"/>
      <c r="Q113" s="161"/>
      <c r="R113" s="161"/>
      <c r="S113" s="98" t="str">
        <f t="shared" si="32"/>
        <v/>
      </c>
      <c r="T113" s="149"/>
      <c r="U113" s="149"/>
      <c r="V113" s="98" t="str">
        <f t="shared" si="33"/>
        <v/>
      </c>
      <c r="W113" s="149"/>
      <c r="X113" s="149"/>
      <c r="Y113" s="98" t="str">
        <f t="shared" si="34"/>
        <v/>
      </c>
      <c r="Z113" s="149"/>
      <c r="AA113" s="149"/>
      <c r="AB113" s="98" t="str">
        <f t="shared" si="35"/>
        <v/>
      </c>
      <c r="AC113" s="149"/>
      <c r="AD113" s="149"/>
      <c r="AE113" s="98" t="str">
        <f t="shared" si="36"/>
        <v/>
      </c>
      <c r="AF113" s="149"/>
      <c r="AG113" s="149"/>
      <c r="AH113" s="103"/>
    </row>
    <row r="114" spans="1:34" ht="15.95" customHeight="1">
      <c r="A114" s="166"/>
      <c r="B114" s="167"/>
      <c r="C114" s="98">
        <v>19</v>
      </c>
      <c r="D114" s="160"/>
      <c r="E114" s="160"/>
      <c r="F114" s="160"/>
      <c r="G114" s="160"/>
      <c r="H114" s="160"/>
      <c r="I114" s="160"/>
      <c r="J114" s="160"/>
      <c r="K114" s="140" t="str">
        <f t="shared" si="31"/>
        <v/>
      </c>
      <c r="L114" s="140"/>
      <c r="M114" s="98" t="str">
        <f t="shared" si="38"/>
        <v/>
      </c>
      <c r="N114" s="140" t="str">
        <f t="shared" si="41"/>
        <v/>
      </c>
      <c r="O114" s="140"/>
      <c r="P114" s="140"/>
      <c r="Q114" s="161"/>
      <c r="R114" s="161"/>
      <c r="S114" s="98" t="str">
        <f t="shared" si="32"/>
        <v/>
      </c>
      <c r="T114" s="149"/>
      <c r="U114" s="149"/>
      <c r="V114" s="98" t="str">
        <f t="shared" si="33"/>
        <v/>
      </c>
      <c r="W114" s="149"/>
      <c r="X114" s="149"/>
      <c r="Y114" s="98" t="str">
        <f t="shared" si="34"/>
        <v/>
      </c>
      <c r="Z114" s="149"/>
      <c r="AA114" s="149"/>
      <c r="AB114" s="98" t="str">
        <f t="shared" si="35"/>
        <v/>
      </c>
      <c r="AC114" s="149"/>
      <c r="AD114" s="149"/>
      <c r="AE114" s="98" t="str">
        <f t="shared" si="36"/>
        <v/>
      </c>
      <c r="AF114" s="149"/>
      <c r="AG114" s="149"/>
      <c r="AH114" s="103"/>
    </row>
    <row r="115" spans="1:34" ht="15.95" customHeight="1">
      <c r="A115" s="166"/>
      <c r="B115" s="167"/>
      <c r="C115" s="99">
        <v>20</v>
      </c>
      <c r="D115" s="160"/>
      <c r="E115" s="160"/>
      <c r="F115" s="160"/>
      <c r="G115" s="160"/>
      <c r="H115" s="160"/>
      <c r="I115" s="160"/>
      <c r="J115" s="160"/>
      <c r="K115" s="140" t="str">
        <f t="shared" si="31"/>
        <v/>
      </c>
      <c r="L115" s="140"/>
      <c r="M115" s="98" t="str">
        <f t="shared" si="38"/>
        <v/>
      </c>
      <c r="N115" s="140" t="str">
        <f t="shared" si="41"/>
        <v/>
      </c>
      <c r="O115" s="140"/>
      <c r="P115" s="140"/>
      <c r="Q115" s="161"/>
      <c r="R115" s="161"/>
      <c r="S115" s="98" t="str">
        <f t="shared" si="32"/>
        <v/>
      </c>
      <c r="T115" s="149"/>
      <c r="U115" s="149"/>
      <c r="V115" s="98" t="str">
        <f t="shared" si="33"/>
        <v/>
      </c>
      <c r="W115" s="149"/>
      <c r="X115" s="149"/>
      <c r="Y115" s="98" t="str">
        <f t="shared" si="34"/>
        <v/>
      </c>
      <c r="Z115" s="149"/>
      <c r="AA115" s="149"/>
      <c r="AB115" s="98" t="str">
        <f t="shared" si="35"/>
        <v/>
      </c>
      <c r="AC115" s="149"/>
      <c r="AD115" s="149"/>
      <c r="AE115" s="98" t="str">
        <f t="shared" si="36"/>
        <v/>
      </c>
      <c r="AF115" s="149"/>
      <c r="AG115" s="149"/>
      <c r="AH115" s="103" t="str">
        <f t="shared" ref="AH115:AH120" si="42">IF(ISBLANK(AF115),"","周")</f>
        <v/>
      </c>
    </row>
    <row r="116" spans="1:34" ht="15.95" customHeight="1">
      <c r="A116" s="166"/>
      <c r="B116" s="167"/>
      <c r="C116" s="98">
        <v>21</v>
      </c>
      <c r="D116" s="160"/>
      <c r="E116" s="160"/>
      <c r="F116" s="160"/>
      <c r="G116" s="160"/>
      <c r="H116" s="160"/>
      <c r="I116" s="160"/>
      <c r="J116" s="160"/>
      <c r="K116" s="140" t="str">
        <f t="shared" si="31"/>
        <v/>
      </c>
      <c r="L116" s="140"/>
      <c r="M116" s="98" t="str">
        <f t="shared" si="38"/>
        <v/>
      </c>
      <c r="N116" s="140" t="str">
        <f t="shared" si="41"/>
        <v/>
      </c>
      <c r="O116" s="140"/>
      <c r="P116" s="140"/>
      <c r="Q116" s="161"/>
      <c r="R116" s="161"/>
      <c r="S116" s="98" t="str">
        <f t="shared" si="32"/>
        <v/>
      </c>
      <c r="T116" s="149"/>
      <c r="U116" s="149"/>
      <c r="V116" s="98" t="str">
        <f t="shared" si="33"/>
        <v/>
      </c>
      <c r="W116" s="149"/>
      <c r="X116" s="149"/>
      <c r="Y116" s="98" t="str">
        <f t="shared" si="34"/>
        <v/>
      </c>
      <c r="Z116" s="149"/>
      <c r="AA116" s="149"/>
      <c r="AB116" s="98" t="str">
        <f t="shared" si="35"/>
        <v/>
      </c>
      <c r="AC116" s="149"/>
      <c r="AD116" s="149"/>
      <c r="AE116" s="98" t="str">
        <f t="shared" si="36"/>
        <v/>
      </c>
      <c r="AF116" s="149"/>
      <c r="AG116" s="149"/>
      <c r="AH116" s="103" t="str">
        <f t="shared" si="42"/>
        <v/>
      </c>
    </row>
    <row r="117" spans="1:34" ht="15.95" customHeight="1">
      <c r="A117" s="166"/>
      <c r="B117" s="167"/>
      <c r="C117" s="99">
        <v>22</v>
      </c>
      <c r="D117" s="160"/>
      <c r="E117" s="160"/>
      <c r="F117" s="160"/>
      <c r="G117" s="160"/>
      <c r="H117" s="160"/>
      <c r="I117" s="160"/>
      <c r="J117" s="160"/>
      <c r="K117" s="140" t="str">
        <f t="shared" si="31"/>
        <v/>
      </c>
      <c r="L117" s="140"/>
      <c r="M117" s="98" t="str">
        <f t="shared" si="38"/>
        <v/>
      </c>
      <c r="N117" s="140" t="str">
        <f t="shared" si="41"/>
        <v/>
      </c>
      <c r="O117" s="140"/>
      <c r="P117" s="140"/>
      <c r="Q117" s="161"/>
      <c r="R117" s="161"/>
      <c r="S117" s="98" t="str">
        <f t="shared" si="32"/>
        <v/>
      </c>
      <c r="T117" s="149"/>
      <c r="U117" s="149"/>
      <c r="V117" s="98" t="str">
        <f t="shared" si="33"/>
        <v/>
      </c>
      <c r="W117" s="149"/>
      <c r="X117" s="149"/>
      <c r="Y117" s="98" t="str">
        <f t="shared" si="34"/>
        <v/>
      </c>
      <c r="Z117" s="149"/>
      <c r="AA117" s="149"/>
      <c r="AB117" s="98" t="str">
        <f t="shared" si="35"/>
        <v/>
      </c>
      <c r="AC117" s="149"/>
      <c r="AD117" s="149"/>
      <c r="AE117" s="98" t="str">
        <f t="shared" si="36"/>
        <v/>
      </c>
      <c r="AF117" s="149"/>
      <c r="AG117" s="149"/>
      <c r="AH117" s="103" t="str">
        <f t="shared" si="42"/>
        <v/>
      </c>
    </row>
    <row r="118" spans="1:34" ht="15.95" customHeight="1">
      <c r="A118" s="166"/>
      <c r="B118" s="167"/>
      <c r="C118" s="98">
        <v>23</v>
      </c>
      <c r="D118" s="160"/>
      <c r="E118" s="160"/>
      <c r="F118" s="160"/>
      <c r="G118" s="160"/>
      <c r="H118" s="160"/>
      <c r="I118" s="160"/>
      <c r="J118" s="160"/>
      <c r="K118" s="140" t="str">
        <f t="shared" si="31"/>
        <v/>
      </c>
      <c r="L118" s="140"/>
      <c r="M118" s="98" t="str">
        <f t="shared" si="38"/>
        <v/>
      </c>
      <c r="N118" s="140" t="str">
        <f t="shared" si="41"/>
        <v/>
      </c>
      <c r="O118" s="140"/>
      <c r="P118" s="140"/>
      <c r="Q118" s="161"/>
      <c r="R118" s="161"/>
      <c r="S118" s="98" t="str">
        <f t="shared" si="32"/>
        <v/>
      </c>
      <c r="T118" s="149"/>
      <c r="U118" s="149"/>
      <c r="V118" s="98" t="str">
        <f t="shared" si="33"/>
        <v/>
      </c>
      <c r="W118" s="149"/>
      <c r="X118" s="149"/>
      <c r="Y118" s="98" t="str">
        <f t="shared" si="34"/>
        <v/>
      </c>
      <c r="Z118" s="149"/>
      <c r="AA118" s="149"/>
      <c r="AB118" s="98" t="str">
        <f t="shared" si="35"/>
        <v/>
      </c>
      <c r="AC118" s="149"/>
      <c r="AD118" s="149"/>
      <c r="AE118" s="98" t="str">
        <f t="shared" si="36"/>
        <v/>
      </c>
      <c r="AF118" s="149"/>
      <c r="AG118" s="149"/>
      <c r="AH118" s="103" t="str">
        <f t="shared" si="42"/>
        <v/>
      </c>
    </row>
    <row r="119" spans="1:34" ht="15.95" customHeight="1">
      <c r="A119" s="166"/>
      <c r="B119" s="167"/>
      <c r="C119" s="99">
        <v>24</v>
      </c>
      <c r="D119" s="160"/>
      <c r="E119" s="160"/>
      <c r="F119" s="160"/>
      <c r="G119" s="160"/>
      <c r="H119" s="160"/>
      <c r="I119" s="160"/>
      <c r="J119" s="160"/>
      <c r="K119" s="140" t="str">
        <f t="shared" si="31"/>
        <v/>
      </c>
      <c r="L119" s="140"/>
      <c r="M119" s="98" t="str">
        <f t="shared" si="38"/>
        <v/>
      </c>
      <c r="N119" s="140" t="str">
        <f t="shared" si="41"/>
        <v/>
      </c>
      <c r="O119" s="140"/>
      <c r="P119" s="140"/>
      <c r="Q119" s="161"/>
      <c r="R119" s="161"/>
      <c r="S119" s="98" t="str">
        <f t="shared" si="32"/>
        <v/>
      </c>
      <c r="T119" s="149"/>
      <c r="U119" s="149"/>
      <c r="V119" s="98" t="str">
        <f t="shared" si="33"/>
        <v/>
      </c>
      <c r="W119" s="149"/>
      <c r="X119" s="149"/>
      <c r="Y119" s="98" t="str">
        <f t="shared" si="34"/>
        <v/>
      </c>
      <c r="Z119" s="149"/>
      <c r="AA119" s="149"/>
      <c r="AB119" s="98" t="str">
        <f t="shared" si="35"/>
        <v/>
      </c>
      <c r="AC119" s="149"/>
      <c r="AD119" s="149"/>
      <c r="AE119" s="98" t="str">
        <f t="shared" si="36"/>
        <v/>
      </c>
      <c r="AF119" s="149"/>
      <c r="AG119" s="149"/>
      <c r="AH119" s="103" t="str">
        <f t="shared" si="42"/>
        <v/>
      </c>
    </row>
    <row r="120" spans="1:34" ht="15.95" customHeight="1">
      <c r="A120" s="166"/>
      <c r="B120" s="167"/>
      <c r="C120" s="98">
        <v>25</v>
      </c>
      <c r="D120" s="160"/>
      <c r="E120" s="160"/>
      <c r="F120" s="160"/>
      <c r="G120" s="160"/>
      <c r="H120" s="160"/>
      <c r="I120" s="160"/>
      <c r="J120" s="160"/>
      <c r="K120" s="140" t="str">
        <f t="shared" si="31"/>
        <v/>
      </c>
      <c r="L120" s="140"/>
      <c r="M120" s="98" t="str">
        <f t="shared" si="38"/>
        <v/>
      </c>
      <c r="N120" s="140" t="str">
        <f t="shared" si="41"/>
        <v/>
      </c>
      <c r="O120" s="140"/>
      <c r="P120" s="140"/>
      <c r="Q120" s="161"/>
      <c r="R120" s="161"/>
      <c r="S120" s="98" t="str">
        <f t="shared" si="32"/>
        <v/>
      </c>
      <c r="T120" s="149"/>
      <c r="U120" s="149"/>
      <c r="V120" s="98" t="str">
        <f t="shared" si="33"/>
        <v/>
      </c>
      <c r="W120" s="149"/>
      <c r="X120" s="149"/>
      <c r="Y120" s="98" t="str">
        <f t="shared" si="34"/>
        <v/>
      </c>
      <c r="Z120" s="149"/>
      <c r="AA120" s="149"/>
      <c r="AB120" s="98" t="str">
        <f t="shared" si="35"/>
        <v/>
      </c>
      <c r="AC120" s="149"/>
      <c r="AD120" s="149"/>
      <c r="AE120" s="98" t="str">
        <f t="shared" si="36"/>
        <v/>
      </c>
      <c r="AF120" s="149"/>
      <c r="AG120" s="149"/>
      <c r="AH120" s="103" t="str">
        <f t="shared" si="42"/>
        <v/>
      </c>
    </row>
    <row r="121" spans="1:34" ht="15.95" customHeight="1" thickBot="1">
      <c r="A121" s="150" t="s">
        <v>76</v>
      </c>
      <c r="B121" s="151"/>
      <c r="C121" s="151"/>
      <c r="D121" s="151"/>
      <c r="E121" s="151"/>
      <c r="F121" s="151"/>
      <c r="G121" s="151"/>
      <c r="H121" s="151"/>
      <c r="I121" s="151"/>
      <c r="J121" s="152"/>
      <c r="K121" s="153">
        <f>SUM(K96:L120)</f>
        <v>27.666666666666668</v>
      </c>
      <c r="L121" s="154"/>
      <c r="M121" s="30" t="str">
        <f t="shared" si="38"/>
        <v>周</v>
      </c>
      <c r="N121" s="155">
        <f>SUM(N96:P120)</f>
        <v>42.5</v>
      </c>
      <c r="O121" s="156"/>
      <c r="P121" s="157"/>
      <c r="Q121" s="158">
        <f>SUM(Q96:R120)</f>
        <v>2</v>
      </c>
      <c r="R121" s="159"/>
      <c r="S121" s="29"/>
      <c r="T121" s="158">
        <f>SUM(T96:U120)</f>
        <v>1.3333333333333333</v>
      </c>
      <c r="U121" s="159"/>
      <c r="V121" s="28"/>
      <c r="W121" s="158">
        <f>SUM(W96:X120)</f>
        <v>2.3333333333333335</v>
      </c>
      <c r="X121" s="159"/>
      <c r="Y121" s="28"/>
      <c r="Z121" s="118">
        <f>SUM(Z96:AA120)</f>
        <v>1</v>
      </c>
      <c r="AA121" s="120"/>
      <c r="AB121" s="28"/>
      <c r="AC121" s="118">
        <f>SUM(AC96:AD120)</f>
        <v>2</v>
      </c>
      <c r="AD121" s="120"/>
      <c r="AE121" s="28"/>
      <c r="AF121" s="118">
        <f>SUM(AF96:AG120)</f>
        <v>19</v>
      </c>
      <c r="AG121" s="120"/>
      <c r="AH121" s="27"/>
    </row>
    <row r="122" spans="1:34" ht="15.95" customHeight="1">
      <c r="A122" s="26"/>
      <c r="B122" s="26"/>
      <c r="C122" s="20"/>
      <c r="D122" s="78"/>
      <c r="E122" s="78"/>
      <c r="F122" s="78"/>
      <c r="G122" s="78"/>
      <c r="H122" s="78"/>
      <c r="I122" s="78"/>
      <c r="J122" s="78"/>
      <c r="K122" s="25"/>
      <c r="L122" s="25"/>
      <c r="M122" s="24"/>
      <c r="N122" s="23"/>
      <c r="O122" s="23"/>
      <c r="P122" s="23"/>
      <c r="Q122" s="22"/>
      <c r="R122" s="20"/>
      <c r="S122" s="14"/>
      <c r="T122" s="20"/>
      <c r="U122" s="20"/>
      <c r="V122" s="21"/>
      <c r="W122" s="22"/>
      <c r="X122" s="20"/>
      <c r="Y122" s="21"/>
      <c r="Z122" s="20"/>
      <c r="AA122" s="20"/>
      <c r="AB122" s="21"/>
      <c r="AC122" s="20"/>
      <c r="AD122" s="20"/>
      <c r="AE122" s="21"/>
      <c r="AF122" s="20"/>
      <c r="AG122" s="20"/>
      <c r="AH122" s="19"/>
    </row>
    <row r="123" spans="1:34" ht="18.75" customHeight="1" thickBot="1">
      <c r="A123" s="143" t="s">
        <v>72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</row>
    <row r="124" spans="1:34" ht="15.95" customHeight="1">
      <c r="A124" s="144" t="s">
        <v>55</v>
      </c>
      <c r="B124" s="145"/>
      <c r="C124" s="145"/>
      <c r="D124" s="145" t="s">
        <v>56</v>
      </c>
      <c r="E124" s="145"/>
      <c r="F124" s="145"/>
      <c r="G124" s="145" t="s">
        <v>57</v>
      </c>
      <c r="H124" s="145"/>
      <c r="I124" s="145" t="s">
        <v>58</v>
      </c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 t="s">
        <v>79</v>
      </c>
      <c r="AD124" s="145"/>
      <c r="AE124" s="145"/>
      <c r="AF124" s="145"/>
      <c r="AG124" s="146" t="s">
        <v>106</v>
      </c>
      <c r="AH124" s="147"/>
    </row>
    <row r="125" spans="1:34" ht="15.95" customHeight="1">
      <c r="A125" s="138"/>
      <c r="B125" s="139"/>
      <c r="C125" s="139"/>
      <c r="D125" s="139"/>
      <c r="E125" s="139"/>
      <c r="F125" s="139"/>
      <c r="G125" s="139"/>
      <c r="H125" s="139"/>
      <c r="I125" s="140" t="s">
        <v>103</v>
      </c>
      <c r="J125" s="140"/>
      <c r="K125" s="140"/>
      <c r="L125" s="140"/>
      <c r="M125" s="140"/>
      <c r="N125" s="140"/>
      <c r="O125" s="140"/>
      <c r="P125" s="140"/>
      <c r="Q125" s="139" t="s">
        <v>104</v>
      </c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42"/>
      <c r="AH125" s="148"/>
    </row>
    <row r="126" spans="1:34" ht="15.95" customHeight="1">
      <c r="A126" s="138"/>
      <c r="B126" s="139"/>
      <c r="C126" s="139"/>
      <c r="D126" s="139"/>
      <c r="E126" s="139"/>
      <c r="F126" s="139"/>
      <c r="G126" s="139"/>
      <c r="H126" s="139"/>
      <c r="I126" s="140" t="s">
        <v>60</v>
      </c>
      <c r="J126" s="140"/>
      <c r="K126" s="140"/>
      <c r="L126" s="140"/>
      <c r="M126" s="141" t="s">
        <v>61</v>
      </c>
      <c r="N126" s="141"/>
      <c r="O126" s="141"/>
      <c r="P126" s="141"/>
      <c r="Q126" s="139" t="s">
        <v>99</v>
      </c>
      <c r="R126" s="139"/>
      <c r="S126" s="139"/>
      <c r="T126" s="139"/>
      <c r="U126" s="142" t="s">
        <v>59</v>
      </c>
      <c r="V126" s="142"/>
      <c r="W126" s="142"/>
      <c r="X126" s="142"/>
      <c r="Y126" s="142" t="s">
        <v>102</v>
      </c>
      <c r="Z126" s="142"/>
      <c r="AA126" s="142"/>
      <c r="AB126" s="142"/>
      <c r="AC126" s="139"/>
      <c r="AD126" s="139"/>
      <c r="AE126" s="139"/>
      <c r="AF126" s="139"/>
      <c r="AG126" s="142"/>
      <c r="AH126" s="148"/>
    </row>
    <row r="127" spans="1:34" ht="15.95" customHeight="1">
      <c r="A127" s="138" t="s">
        <v>62</v>
      </c>
      <c r="B127" s="139"/>
      <c r="C127" s="139"/>
      <c r="D127" s="139" t="s">
        <v>35</v>
      </c>
      <c r="E127" s="139"/>
      <c r="F127" s="139"/>
      <c r="G127" s="139">
        <f>LEN($G$136)-LEN(SUBSTITUTE($G$136,"1",""))+A92</f>
        <v>0</v>
      </c>
      <c r="H127" s="139"/>
      <c r="I127" s="140">
        <f>32+Q22*SUM(Q27:Q38)</f>
        <v>202</v>
      </c>
      <c r="J127" s="140"/>
      <c r="K127" s="140"/>
      <c r="L127" s="140"/>
      <c r="M127" s="140">
        <v>0</v>
      </c>
      <c r="N127" s="140"/>
      <c r="O127" s="140"/>
      <c r="P127" s="140"/>
      <c r="Q127" s="140">
        <f>SUM(Q44:Q58)*Q22</f>
        <v>0</v>
      </c>
      <c r="R127" s="140"/>
      <c r="S127" s="140"/>
      <c r="T127" s="140"/>
      <c r="U127" s="140">
        <f>SUM(Q59:Q73)*Q22</f>
        <v>0</v>
      </c>
      <c r="V127" s="140"/>
      <c r="W127" s="140"/>
      <c r="X127" s="140"/>
      <c r="Y127" s="140">
        <f>MAX(SUM(Q74:Q78)*Q22,SUM(Q79:Q83)*Q22,SUM(Q84:Q88)*Q22)</f>
        <v>0</v>
      </c>
      <c r="Z127" s="140"/>
      <c r="AA127" s="140"/>
      <c r="AB127" s="140"/>
      <c r="AC127" s="137">
        <f>Q121-Q96</f>
        <v>0</v>
      </c>
      <c r="AD127" s="140"/>
      <c r="AE127" s="140"/>
      <c r="AF127" s="140"/>
      <c r="AG127" s="125">
        <f t="shared" ref="AG127:AG132" si="43">SUM(I127:Y127)</f>
        <v>202</v>
      </c>
      <c r="AH127" s="126"/>
    </row>
    <row r="128" spans="1:34" ht="15.95" customHeight="1">
      <c r="A128" s="138"/>
      <c r="B128" s="139"/>
      <c r="C128" s="139"/>
      <c r="D128" s="139" t="s">
        <v>36</v>
      </c>
      <c r="E128" s="139"/>
      <c r="F128" s="139"/>
      <c r="G128" s="139">
        <f>LEN($G$136)-LEN(SUBSTITUTE($G$136,"2",""))+B92</f>
        <v>1</v>
      </c>
      <c r="H128" s="139"/>
      <c r="I128" s="140">
        <f>44+T22*SUM(T27:T38)</f>
        <v>224</v>
      </c>
      <c r="J128" s="140"/>
      <c r="K128" s="140"/>
      <c r="L128" s="140"/>
      <c r="M128" s="140">
        <v>0</v>
      </c>
      <c r="N128" s="140"/>
      <c r="O128" s="140"/>
      <c r="P128" s="140"/>
      <c r="Q128" s="140">
        <f>SUM(T44:T58)*T22</f>
        <v>0</v>
      </c>
      <c r="R128" s="140"/>
      <c r="S128" s="140"/>
      <c r="T128" s="140"/>
      <c r="U128" s="140">
        <f>SUM(T59:T73)*T22</f>
        <v>0</v>
      </c>
      <c r="V128" s="140"/>
      <c r="W128" s="140"/>
      <c r="X128" s="140"/>
      <c r="Y128" s="140">
        <f>MAX(SUM(T74:T78)*T22,SUM(T79:T83)*T22,SUM(T84:T88)*T22)</f>
        <v>0</v>
      </c>
      <c r="Z128" s="140"/>
      <c r="AA128" s="140"/>
      <c r="AB128" s="140"/>
      <c r="AC128" s="137">
        <f>T121-T96</f>
        <v>0.33333333333333326</v>
      </c>
      <c r="AD128" s="140"/>
      <c r="AE128" s="140"/>
      <c r="AF128" s="140"/>
      <c r="AG128" s="125">
        <f t="shared" si="43"/>
        <v>224</v>
      </c>
      <c r="AH128" s="126"/>
    </row>
    <row r="129" spans="1:34" ht="15.95" customHeight="1">
      <c r="A129" s="138" t="s">
        <v>63</v>
      </c>
      <c r="B129" s="139"/>
      <c r="C129" s="139"/>
      <c r="D129" s="139" t="s">
        <v>37</v>
      </c>
      <c r="E129" s="139"/>
      <c r="F129" s="139"/>
      <c r="G129" s="139">
        <f>LEN($G$136)-LEN(SUBSTITUTE($G$136,"3",""))+C92</f>
        <v>0</v>
      </c>
      <c r="H129" s="139"/>
      <c r="I129" s="140">
        <f>36+W22*SUM(W27:W38)</f>
        <v>36</v>
      </c>
      <c r="J129" s="140"/>
      <c r="K129" s="140"/>
      <c r="L129" s="140"/>
      <c r="M129" s="140">
        <v>0</v>
      </c>
      <c r="N129" s="140"/>
      <c r="O129" s="140"/>
      <c r="P129" s="140"/>
      <c r="Q129" s="140">
        <f>SUM(W44:W58)*W22</f>
        <v>0</v>
      </c>
      <c r="R129" s="140"/>
      <c r="S129" s="140"/>
      <c r="T129" s="140"/>
      <c r="U129" s="140">
        <f>SUM(W59:W73)*W22</f>
        <v>0</v>
      </c>
      <c r="V129" s="140"/>
      <c r="W129" s="140"/>
      <c r="X129" s="140"/>
      <c r="Y129" s="140">
        <f>MAX(SUM(W74:W78)*W22,SUM(W79:W83)*W22,SUM(W84:W88)*W22)</f>
        <v>0</v>
      </c>
      <c r="Z129" s="140"/>
      <c r="AA129" s="140"/>
      <c r="AB129" s="140"/>
      <c r="AC129" s="137">
        <f>W121-W96</f>
        <v>0.33333333333333348</v>
      </c>
      <c r="AD129" s="140"/>
      <c r="AE129" s="140"/>
      <c r="AF129" s="140"/>
      <c r="AG129" s="125">
        <f t="shared" si="43"/>
        <v>36</v>
      </c>
      <c r="AH129" s="126"/>
    </row>
    <row r="130" spans="1:34" ht="15.95" customHeight="1">
      <c r="A130" s="138"/>
      <c r="B130" s="139"/>
      <c r="C130" s="139"/>
      <c r="D130" s="139" t="s">
        <v>38</v>
      </c>
      <c r="E130" s="139"/>
      <c r="F130" s="139"/>
      <c r="G130" s="139">
        <f>LEN($G$136)-LEN(SUBSTITUTE($G$136,"4",""))+D92</f>
        <v>0</v>
      </c>
      <c r="H130" s="139"/>
      <c r="I130" s="140">
        <f>Z22*SUM(Z27:Z38)</f>
        <v>0</v>
      </c>
      <c r="J130" s="140"/>
      <c r="K130" s="140"/>
      <c r="L130" s="140"/>
      <c r="M130" s="140">
        <v>0</v>
      </c>
      <c r="N130" s="140"/>
      <c r="O130" s="140"/>
      <c r="P130" s="140"/>
      <c r="Q130" s="140">
        <f>SUM(Z44:Z58)*Z22</f>
        <v>0</v>
      </c>
      <c r="R130" s="140"/>
      <c r="S130" s="140"/>
      <c r="T130" s="140"/>
      <c r="U130" s="140">
        <f>SUM(Z59:Z73)*Z22</f>
        <v>0</v>
      </c>
      <c r="V130" s="140"/>
      <c r="W130" s="140"/>
      <c r="X130" s="140"/>
      <c r="Y130" s="140">
        <f>MAX(SUM(Z74:Z78)*Z22,SUM(Z79:Z83)*Z22,SUM(Z84:Z88)*Z22)</f>
        <v>0</v>
      </c>
      <c r="Z130" s="140"/>
      <c r="AA130" s="140"/>
      <c r="AB130" s="140"/>
      <c r="AC130" s="137">
        <f>Z121-Z96</f>
        <v>0</v>
      </c>
      <c r="AD130" s="137"/>
      <c r="AE130" s="137"/>
      <c r="AF130" s="137"/>
      <c r="AG130" s="125">
        <f t="shared" si="43"/>
        <v>0</v>
      </c>
      <c r="AH130" s="126"/>
    </row>
    <row r="131" spans="1:34" ht="15.95" customHeight="1">
      <c r="A131" s="138" t="s">
        <v>64</v>
      </c>
      <c r="B131" s="139"/>
      <c r="C131" s="139"/>
      <c r="D131" s="139" t="s">
        <v>39</v>
      </c>
      <c r="E131" s="139"/>
      <c r="F131" s="139"/>
      <c r="G131" s="139">
        <f>LEN($G$136)-LEN(SUBSTITUTE($G$136,"5",""))+E92</f>
        <v>0</v>
      </c>
      <c r="H131" s="139"/>
      <c r="I131" s="140">
        <f>SUM(AC36:AC38)*AC22</f>
        <v>0</v>
      </c>
      <c r="J131" s="140"/>
      <c r="K131" s="140"/>
      <c r="L131" s="140"/>
      <c r="M131" s="140">
        <v>0</v>
      </c>
      <c r="N131" s="140"/>
      <c r="O131" s="140"/>
      <c r="P131" s="140"/>
      <c r="Q131" s="140">
        <f>SUM(AC44:AC58)*AC22</f>
        <v>0</v>
      </c>
      <c r="R131" s="140"/>
      <c r="S131" s="140"/>
      <c r="T131" s="140"/>
      <c r="U131" s="140">
        <f>SUM(AC59:AC73)*AC22</f>
        <v>0</v>
      </c>
      <c r="V131" s="140"/>
      <c r="W131" s="140"/>
      <c r="X131" s="140"/>
      <c r="Y131" s="140">
        <f>MAX(SUM(AC74:AC78)*AC22,SUM(AC79:AC83)*AC22,SUM(AC84:AC88)*AC22)</f>
        <v>0</v>
      </c>
      <c r="Z131" s="140"/>
      <c r="AA131" s="140"/>
      <c r="AB131" s="140"/>
      <c r="AC131" s="137">
        <f>AC121-AC96</f>
        <v>0</v>
      </c>
      <c r="AD131" s="137"/>
      <c r="AE131" s="137"/>
      <c r="AF131" s="137"/>
      <c r="AG131" s="125">
        <f t="shared" si="43"/>
        <v>0</v>
      </c>
      <c r="AH131" s="126"/>
    </row>
    <row r="132" spans="1:34" ht="15.95" customHeight="1">
      <c r="A132" s="138"/>
      <c r="B132" s="139"/>
      <c r="C132" s="139"/>
      <c r="D132" s="139" t="s">
        <v>40</v>
      </c>
      <c r="E132" s="139"/>
      <c r="F132" s="139"/>
      <c r="G132" s="139">
        <f>LEN($G$136)-LEN(SUBSTITUTE($G$136,"6",""))+F92</f>
        <v>0</v>
      </c>
      <c r="H132" s="139"/>
      <c r="I132" s="140">
        <f>SUM(AF35:AF38)*AF22</f>
        <v>0</v>
      </c>
      <c r="J132" s="140"/>
      <c r="K132" s="140"/>
      <c r="L132" s="140"/>
      <c r="M132" s="140">
        <v>0</v>
      </c>
      <c r="N132" s="140"/>
      <c r="O132" s="140"/>
      <c r="P132" s="140"/>
      <c r="Q132" s="140">
        <f>SUM(AF44:AF58)*AF22</f>
        <v>0</v>
      </c>
      <c r="R132" s="140"/>
      <c r="S132" s="140"/>
      <c r="T132" s="140"/>
      <c r="U132" s="140">
        <f>SUM(AF59:AF73)*AF22</f>
        <v>0</v>
      </c>
      <c r="V132" s="140"/>
      <c r="W132" s="140"/>
      <c r="X132" s="140"/>
      <c r="Y132" s="140">
        <f>MAX(SUM(AF74:AF78)*AF22,SUM(AF79:AF83)*AF22,SUM(AF84:AF88)*AF22)</f>
        <v>0</v>
      </c>
      <c r="Z132" s="140"/>
      <c r="AA132" s="140"/>
      <c r="AB132" s="140"/>
      <c r="AC132" s="137">
        <f>AF121-AF96</f>
        <v>18</v>
      </c>
      <c r="AD132" s="137"/>
      <c r="AE132" s="137"/>
      <c r="AF132" s="137"/>
      <c r="AG132" s="125">
        <f t="shared" si="43"/>
        <v>0</v>
      </c>
      <c r="AH132" s="126"/>
    </row>
    <row r="133" spans="1:34" ht="15.95" customHeight="1">
      <c r="A133" s="138" t="s">
        <v>23</v>
      </c>
      <c r="B133" s="139"/>
      <c r="C133" s="139"/>
      <c r="D133" s="139"/>
      <c r="E133" s="139"/>
      <c r="F133" s="139"/>
      <c r="G133" s="139">
        <f>SUM(G127:H132)</f>
        <v>1</v>
      </c>
      <c r="H133" s="139"/>
      <c r="I133" s="140">
        <f>SUM(I127:L132)</f>
        <v>462</v>
      </c>
      <c r="J133" s="140"/>
      <c r="K133" s="140"/>
      <c r="L133" s="140"/>
      <c r="M133" s="140">
        <v>0</v>
      </c>
      <c r="N133" s="140"/>
      <c r="O133" s="140"/>
      <c r="P133" s="140"/>
      <c r="Q133" s="140">
        <f>SUM(Q127:T132)</f>
        <v>0</v>
      </c>
      <c r="R133" s="140"/>
      <c r="S133" s="140"/>
      <c r="T133" s="140"/>
      <c r="U133" s="140">
        <f>SUM(U127:X132)</f>
        <v>0</v>
      </c>
      <c r="V133" s="140"/>
      <c r="W133" s="140"/>
      <c r="X133" s="140"/>
      <c r="Y133" s="140">
        <f>SUM(Y127:AB132)</f>
        <v>0</v>
      </c>
      <c r="Z133" s="140"/>
      <c r="AA133" s="140"/>
      <c r="AB133" s="140"/>
      <c r="AC133" s="137">
        <f>SUM(AC127:AF132)</f>
        <v>18.666666666666668</v>
      </c>
      <c r="AD133" s="140"/>
      <c r="AE133" s="140"/>
      <c r="AF133" s="140"/>
      <c r="AG133" s="125">
        <f>SUM(I133:Y133)-SUM(N24:N42)+SUM(N44:N73)+MAX(SUM(N74:N78),SUM(N79:N83),SUM(N84:N88))</f>
        <v>462</v>
      </c>
      <c r="AH133" s="126"/>
    </row>
    <row r="134" spans="1:34" ht="15.95" customHeight="1" thickBot="1">
      <c r="A134" s="127" t="s">
        <v>110</v>
      </c>
      <c r="B134" s="128"/>
      <c r="C134" s="129"/>
      <c r="D134" s="130">
        <f>AC133*24+AG133</f>
        <v>910</v>
      </c>
      <c r="E134" s="131"/>
      <c r="F134" s="132" t="s">
        <v>111</v>
      </c>
      <c r="G134" s="128"/>
      <c r="H134" s="129"/>
      <c r="I134" s="132">
        <f>SUM(M24:M38)</f>
        <v>462</v>
      </c>
      <c r="J134" s="129"/>
      <c r="K134" s="133" t="s">
        <v>112</v>
      </c>
      <c r="L134" s="134"/>
      <c r="M134" s="135"/>
      <c r="N134" s="116">
        <f>I134/D134</f>
        <v>0.50769230769230766</v>
      </c>
      <c r="O134" s="117"/>
      <c r="P134" s="116" t="s">
        <v>97</v>
      </c>
      <c r="Q134" s="136"/>
      <c r="R134" s="117"/>
      <c r="S134" s="133">
        <f>AC133*24+SUM(N24:N73)+MAX(SUM(N74:N78),SUM(N79:N83),SUM(N84:N88))</f>
        <v>448</v>
      </c>
      <c r="T134" s="135"/>
      <c r="U134" s="118" t="s">
        <v>114</v>
      </c>
      <c r="V134" s="119"/>
      <c r="W134" s="120"/>
      <c r="X134" s="116">
        <f>S134/D134</f>
        <v>0.49230769230769234</v>
      </c>
      <c r="Y134" s="117"/>
      <c r="Z134" s="118" t="s">
        <v>115</v>
      </c>
      <c r="AA134" s="119"/>
      <c r="AB134" s="120"/>
      <c r="AC134" s="116">
        <f>(MAX(SUM(M74:M78),SUM(M79:M83),SUM(M84:M88)))/D134</f>
        <v>0</v>
      </c>
      <c r="AD134" s="117"/>
      <c r="AE134" s="110"/>
      <c r="AF134" s="111"/>
      <c r="AG134" s="111"/>
      <c r="AH134" s="112"/>
    </row>
    <row r="135" spans="1:34" s="18" customFormat="1" ht="15.95" customHeight="1">
      <c r="A135" s="121"/>
      <c r="B135" s="121"/>
      <c r="C135" s="121"/>
      <c r="D135" s="95"/>
      <c r="E135" s="95"/>
      <c r="F135" s="95"/>
      <c r="G135" s="122">
        <f>AC133*24/AG133</f>
        <v>0.96969696969696972</v>
      </c>
      <c r="H135" s="122"/>
      <c r="I135" s="123" t="s">
        <v>80</v>
      </c>
      <c r="J135" s="123"/>
      <c r="K135" s="123"/>
      <c r="L135" s="123"/>
      <c r="M135" s="123"/>
      <c r="N135" s="123"/>
      <c r="O135" s="123"/>
      <c r="P135" s="123"/>
      <c r="Q135" s="124">
        <f>AC133*24/(SUM(M133:AB133)+AC133*24)</f>
        <v>1</v>
      </c>
      <c r="R135" s="124"/>
      <c r="S135" s="124"/>
      <c r="T135" s="124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14"/>
      <c r="AH135" s="114"/>
    </row>
    <row r="136" spans="1:34" ht="15.95" customHeight="1">
      <c r="A136" s="11"/>
      <c r="B136" s="11"/>
      <c r="C136" s="11"/>
      <c r="D136" s="11"/>
      <c r="E136" s="11"/>
      <c r="F136" s="11"/>
      <c r="G136" s="115" t="str">
        <f>CONCATENATE(K24,K25,K26,K27,K28,K29,K30,K31,K32,K33,K34,K35,K36,K37,K38,K39,K40,K41,K42,K43,K44,K45,K46,K47,K48,K49,K50,K51,K52,K53,K54,K55,K56,K57,K58,K59,K60,K61,K62,K63,K64,K65,K66,K67,K68,K69,K70,K71,K72,K73)</f>
        <v>2</v>
      </c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</row>
    <row r="137" spans="1:34" ht="15.9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11"/>
      <c r="AH137" s="4"/>
    </row>
    <row r="138" spans="1:34" ht="15.9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11"/>
      <c r="AH138" s="4"/>
    </row>
    <row r="139" spans="1:34" ht="15.9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10"/>
    </row>
    <row r="140" spans="1:34" ht="18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6"/>
    </row>
    <row r="141" spans="1:34" ht="18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4"/>
    </row>
    <row r="142" spans="1:34" ht="18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6"/>
    </row>
    <row r="143" spans="1:34" ht="15.95" customHeight="1">
      <c r="A143" s="78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1"/>
      <c r="M143" s="11"/>
      <c r="N143" s="13"/>
      <c r="O143" s="11"/>
      <c r="P143" s="11"/>
      <c r="Q143" s="11"/>
      <c r="R143" s="11"/>
      <c r="S143" s="12"/>
      <c r="T143" s="11"/>
      <c r="U143" s="11"/>
      <c r="V143" s="12"/>
      <c r="W143" s="11"/>
      <c r="X143" s="11"/>
      <c r="Y143" s="12"/>
      <c r="Z143" s="11"/>
      <c r="AA143" s="11"/>
      <c r="AB143" s="12"/>
      <c r="AC143" s="11"/>
      <c r="AD143" s="11"/>
      <c r="AE143" s="12"/>
      <c r="AF143" s="11"/>
      <c r="AG143" s="11"/>
      <c r="AH143" s="8"/>
    </row>
    <row r="144" spans="1:34" ht="15.95" customHeight="1">
      <c r="A144" s="78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1"/>
      <c r="M144" s="11"/>
      <c r="N144" s="13"/>
      <c r="O144" s="11"/>
      <c r="P144" s="11"/>
      <c r="Q144" s="11"/>
      <c r="R144" s="11"/>
      <c r="S144" s="12"/>
      <c r="T144" s="11"/>
      <c r="U144" s="11"/>
      <c r="V144" s="12"/>
      <c r="W144" s="11"/>
      <c r="X144" s="11"/>
      <c r="Y144" s="12"/>
      <c r="Z144" s="11"/>
      <c r="AA144" s="11"/>
      <c r="AB144" s="12"/>
      <c r="AC144" s="11"/>
      <c r="AD144" s="11"/>
      <c r="AE144" s="12"/>
      <c r="AF144" s="11"/>
      <c r="AG144" s="11"/>
      <c r="AH144" s="8"/>
    </row>
    <row r="145" spans="1:34" ht="15.95" customHeight="1">
      <c r="A145" s="78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1"/>
      <c r="M145" s="11"/>
      <c r="N145" s="13"/>
      <c r="O145" s="11"/>
      <c r="P145" s="11"/>
      <c r="Q145" s="11"/>
      <c r="R145" s="11"/>
      <c r="S145" s="12"/>
      <c r="T145" s="11"/>
      <c r="U145" s="11"/>
      <c r="V145" s="12"/>
      <c r="W145" s="11"/>
      <c r="X145" s="11"/>
      <c r="Y145" s="12"/>
      <c r="Z145" s="11"/>
      <c r="AA145" s="11"/>
      <c r="AB145" s="12"/>
      <c r="AC145" s="11"/>
      <c r="AD145" s="11"/>
      <c r="AE145" s="12"/>
      <c r="AF145" s="11"/>
      <c r="AG145" s="11"/>
      <c r="AH145" s="8"/>
    </row>
    <row r="146" spans="1:34" ht="15.95" customHeight="1">
      <c r="A146" s="78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1"/>
      <c r="M146" s="11"/>
      <c r="N146" s="13"/>
      <c r="O146" s="11"/>
      <c r="P146" s="11"/>
      <c r="Q146" s="11"/>
      <c r="R146" s="11"/>
      <c r="S146" s="12"/>
      <c r="T146" s="11"/>
      <c r="U146" s="11"/>
      <c r="V146" s="12"/>
      <c r="W146" s="11"/>
      <c r="X146" s="11"/>
      <c r="Y146" s="12"/>
      <c r="Z146" s="11"/>
      <c r="AA146" s="11"/>
      <c r="AB146" s="12"/>
      <c r="AC146" s="11"/>
      <c r="AD146" s="11"/>
      <c r="AE146" s="12"/>
      <c r="AF146" s="11"/>
      <c r="AG146" s="11"/>
      <c r="AH146" s="8"/>
    </row>
    <row r="147" spans="1:34" ht="15.95" customHeight="1">
      <c r="A147" s="78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1"/>
      <c r="M147" s="11"/>
      <c r="N147" s="13"/>
      <c r="O147" s="11"/>
      <c r="P147" s="11"/>
      <c r="Q147" s="11"/>
      <c r="R147" s="11"/>
      <c r="S147" s="12"/>
      <c r="T147" s="11"/>
      <c r="U147" s="11"/>
      <c r="V147" s="12"/>
      <c r="W147" s="11"/>
      <c r="X147" s="11"/>
      <c r="Y147" s="12"/>
      <c r="Z147" s="11"/>
      <c r="AA147" s="11"/>
      <c r="AB147" s="12"/>
      <c r="AC147" s="11"/>
      <c r="AD147" s="11"/>
      <c r="AE147" s="12"/>
      <c r="AF147" s="11"/>
      <c r="AG147" s="11"/>
      <c r="AH147" s="8"/>
    </row>
    <row r="148" spans="1:34" ht="15.95" customHeight="1">
      <c r="A148" s="78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1"/>
      <c r="M148" s="11"/>
      <c r="N148" s="13"/>
      <c r="O148" s="11"/>
      <c r="P148" s="11"/>
      <c r="Q148" s="11"/>
      <c r="R148" s="11"/>
      <c r="S148" s="12"/>
      <c r="T148" s="11"/>
      <c r="U148" s="11"/>
      <c r="V148" s="12"/>
      <c r="W148" s="11"/>
      <c r="X148" s="11"/>
      <c r="Y148" s="12"/>
      <c r="Z148" s="11"/>
      <c r="AA148" s="11"/>
      <c r="AB148" s="12"/>
      <c r="AC148" s="11"/>
      <c r="AD148" s="11"/>
      <c r="AE148" s="12"/>
      <c r="AF148" s="11"/>
      <c r="AG148" s="11"/>
      <c r="AH148" s="8"/>
    </row>
    <row r="149" spans="1:34" ht="15.95" customHeight="1">
      <c r="A149" s="78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1"/>
      <c r="M149" s="11"/>
      <c r="N149" s="13"/>
      <c r="O149" s="11"/>
      <c r="P149" s="11"/>
      <c r="Q149" s="11"/>
      <c r="R149" s="11"/>
      <c r="S149" s="12"/>
      <c r="T149" s="11"/>
      <c r="U149" s="11"/>
      <c r="V149" s="12"/>
      <c r="W149" s="11"/>
      <c r="X149" s="11"/>
      <c r="Y149" s="12"/>
      <c r="Z149" s="11"/>
      <c r="AA149" s="11"/>
      <c r="AB149" s="12"/>
      <c r="AC149" s="11"/>
      <c r="AD149" s="11"/>
      <c r="AE149" s="12"/>
      <c r="AF149" s="11"/>
      <c r="AG149" s="11"/>
      <c r="AH149" s="8"/>
    </row>
    <row r="150" spans="1:34" ht="15.95" customHeight="1">
      <c r="A150" s="78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1"/>
      <c r="M150" s="11"/>
      <c r="N150" s="13"/>
      <c r="O150" s="11"/>
      <c r="P150" s="11"/>
      <c r="Q150" s="11"/>
      <c r="R150" s="11"/>
      <c r="S150" s="12"/>
      <c r="T150" s="11"/>
      <c r="U150" s="11"/>
      <c r="V150" s="12"/>
      <c r="W150" s="11"/>
      <c r="X150" s="11"/>
      <c r="Y150" s="12"/>
      <c r="Z150" s="11"/>
      <c r="AA150" s="11"/>
      <c r="AB150" s="12"/>
      <c r="AC150" s="11"/>
      <c r="AD150" s="11"/>
      <c r="AE150" s="12"/>
      <c r="AF150" s="11"/>
      <c r="AG150" s="11"/>
      <c r="AH150" s="8"/>
    </row>
    <row r="151" spans="1:34" ht="15.95" customHeight="1">
      <c r="A151" s="78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1"/>
      <c r="M151" s="11"/>
      <c r="N151" s="13"/>
      <c r="O151" s="11"/>
      <c r="P151" s="11"/>
      <c r="Q151" s="11"/>
      <c r="R151" s="11"/>
      <c r="S151" s="12"/>
      <c r="T151" s="11"/>
      <c r="U151" s="11"/>
      <c r="V151" s="12"/>
      <c r="W151" s="11"/>
      <c r="X151" s="11"/>
      <c r="Y151" s="12"/>
      <c r="Z151" s="11"/>
      <c r="AA151" s="11"/>
      <c r="AB151" s="12"/>
      <c r="AC151" s="11"/>
      <c r="AD151" s="11"/>
      <c r="AE151" s="12"/>
      <c r="AF151" s="11"/>
      <c r="AG151" s="11"/>
      <c r="AH151" s="8"/>
    </row>
    <row r="152" spans="1:34" ht="15.95" customHeight="1">
      <c r="A152" s="78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1"/>
      <c r="M152" s="11"/>
      <c r="N152" s="13"/>
      <c r="O152" s="11"/>
      <c r="P152" s="11"/>
      <c r="Q152" s="11"/>
      <c r="R152" s="11"/>
      <c r="S152" s="12"/>
      <c r="T152" s="11"/>
      <c r="U152" s="11"/>
      <c r="V152" s="12"/>
      <c r="W152" s="11"/>
      <c r="X152" s="11"/>
      <c r="Y152" s="12"/>
      <c r="Z152" s="11"/>
      <c r="AA152" s="11"/>
      <c r="AB152" s="12"/>
      <c r="AC152" s="11"/>
      <c r="AD152" s="11"/>
      <c r="AE152" s="12"/>
      <c r="AF152" s="11"/>
      <c r="AG152" s="11"/>
      <c r="AH152" s="8"/>
    </row>
    <row r="153" spans="1:34" ht="15.95" customHeight="1">
      <c r="A153" s="78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1"/>
      <c r="M153" s="11"/>
      <c r="N153" s="13"/>
      <c r="O153" s="11"/>
      <c r="P153" s="11"/>
      <c r="Q153" s="11"/>
      <c r="R153" s="11"/>
      <c r="S153" s="12"/>
      <c r="T153" s="11"/>
      <c r="U153" s="11"/>
      <c r="V153" s="12"/>
      <c r="W153" s="11"/>
      <c r="X153" s="11"/>
      <c r="Y153" s="12"/>
      <c r="Z153" s="11"/>
      <c r="AA153" s="11"/>
      <c r="AB153" s="12"/>
      <c r="AC153" s="11"/>
      <c r="AD153" s="11"/>
      <c r="AE153" s="12"/>
      <c r="AF153" s="11"/>
      <c r="AG153" s="11"/>
      <c r="AH153" s="8"/>
    </row>
    <row r="154" spans="1:34" ht="15.95" customHeight="1">
      <c r="A154" s="78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1"/>
      <c r="M154" s="11"/>
      <c r="N154" s="13"/>
      <c r="O154" s="11"/>
      <c r="P154" s="11"/>
      <c r="Q154" s="11"/>
      <c r="R154" s="11"/>
      <c r="S154" s="12"/>
      <c r="T154" s="11"/>
      <c r="U154" s="11"/>
      <c r="V154" s="12"/>
      <c r="W154" s="11"/>
      <c r="X154" s="11"/>
      <c r="Y154" s="12"/>
      <c r="Z154" s="11"/>
      <c r="AA154" s="11"/>
      <c r="AB154" s="12"/>
      <c r="AC154" s="11"/>
      <c r="AD154" s="11"/>
      <c r="AE154" s="12"/>
      <c r="AF154" s="11"/>
      <c r="AG154" s="11"/>
      <c r="AH154" s="8"/>
    </row>
    <row r="155" spans="1:34" ht="15.95" customHeight="1">
      <c r="A155" s="78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1"/>
      <c r="M155" s="11"/>
      <c r="N155" s="13"/>
      <c r="O155" s="11"/>
      <c r="P155" s="11"/>
      <c r="Q155" s="11"/>
      <c r="R155" s="11"/>
      <c r="S155" s="12"/>
      <c r="T155" s="11"/>
      <c r="U155" s="11"/>
      <c r="V155" s="12"/>
      <c r="W155" s="11"/>
      <c r="X155" s="11"/>
      <c r="Y155" s="12"/>
      <c r="Z155" s="11"/>
      <c r="AA155" s="11"/>
      <c r="AB155" s="12"/>
      <c r="AC155" s="11"/>
      <c r="AD155" s="11"/>
      <c r="AE155" s="12"/>
      <c r="AF155" s="11"/>
      <c r="AG155" s="11"/>
      <c r="AH155" s="8"/>
    </row>
    <row r="156" spans="1:34" ht="15.95" customHeight="1">
      <c r="A156" s="78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1"/>
      <c r="M156" s="11"/>
      <c r="N156" s="13"/>
      <c r="O156" s="11"/>
      <c r="P156" s="11"/>
      <c r="Q156" s="11"/>
      <c r="R156" s="11"/>
      <c r="S156" s="12"/>
      <c r="T156" s="11"/>
      <c r="U156" s="11"/>
      <c r="V156" s="12"/>
      <c r="W156" s="11"/>
      <c r="X156" s="11"/>
      <c r="Y156" s="12"/>
      <c r="Z156" s="11"/>
      <c r="AA156" s="11"/>
      <c r="AB156" s="12"/>
      <c r="AC156" s="11"/>
      <c r="AD156" s="11"/>
      <c r="AE156" s="12"/>
      <c r="AF156" s="11"/>
      <c r="AG156" s="11"/>
      <c r="AH156" s="8"/>
    </row>
    <row r="157" spans="1:34" ht="15.95" customHeight="1">
      <c r="A157" s="78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1"/>
      <c r="M157" s="11"/>
      <c r="N157" s="13"/>
      <c r="O157" s="11"/>
      <c r="P157" s="11"/>
      <c r="Q157" s="11"/>
      <c r="R157" s="11"/>
      <c r="S157" s="12"/>
      <c r="T157" s="11"/>
      <c r="U157" s="11"/>
      <c r="V157" s="12"/>
      <c r="W157" s="11"/>
      <c r="X157" s="11"/>
      <c r="Y157" s="12"/>
      <c r="Z157" s="11"/>
      <c r="AA157" s="11"/>
      <c r="AB157" s="12"/>
      <c r="AC157" s="11"/>
      <c r="AD157" s="11"/>
      <c r="AE157" s="12"/>
      <c r="AF157" s="11"/>
      <c r="AG157" s="11"/>
      <c r="AH157" s="8"/>
    </row>
    <row r="158" spans="1:34" ht="15.95" customHeight="1">
      <c r="A158" s="78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1"/>
      <c r="M158" s="11"/>
      <c r="N158" s="13"/>
      <c r="O158" s="11"/>
      <c r="P158" s="11"/>
      <c r="Q158" s="11"/>
      <c r="R158" s="11"/>
      <c r="S158" s="12"/>
      <c r="T158" s="11"/>
      <c r="U158" s="11"/>
      <c r="V158" s="12"/>
      <c r="W158" s="11"/>
      <c r="X158" s="11"/>
      <c r="Y158" s="12"/>
      <c r="Z158" s="11"/>
      <c r="AA158" s="11"/>
      <c r="AB158" s="12"/>
      <c r="AC158" s="11"/>
      <c r="AD158" s="11"/>
      <c r="AE158" s="12"/>
      <c r="AF158" s="11"/>
      <c r="AG158" s="11"/>
      <c r="AH158" s="8"/>
    </row>
    <row r="159" spans="1:34" ht="15.95" customHeight="1">
      <c r="A159" s="78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1"/>
      <c r="M159" s="11"/>
      <c r="N159" s="13"/>
      <c r="O159" s="11"/>
      <c r="P159" s="11"/>
      <c r="Q159" s="11"/>
      <c r="R159" s="11"/>
      <c r="S159" s="12"/>
      <c r="T159" s="11"/>
      <c r="U159" s="11"/>
      <c r="V159" s="12"/>
      <c r="W159" s="11"/>
      <c r="X159" s="11"/>
      <c r="Y159" s="12"/>
      <c r="Z159" s="11"/>
      <c r="AA159" s="11"/>
      <c r="AB159" s="12"/>
      <c r="AC159" s="11"/>
      <c r="AD159" s="11"/>
      <c r="AE159" s="12"/>
      <c r="AF159" s="11"/>
      <c r="AG159" s="11"/>
      <c r="AH159" s="8"/>
    </row>
    <row r="160" spans="1:34" ht="15.95" customHeight="1">
      <c r="A160" s="78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1"/>
      <c r="M160" s="11"/>
      <c r="N160" s="13"/>
      <c r="O160" s="11"/>
      <c r="P160" s="11"/>
      <c r="Q160" s="11"/>
      <c r="R160" s="11"/>
      <c r="S160" s="12"/>
      <c r="T160" s="11"/>
      <c r="U160" s="11"/>
      <c r="V160" s="12"/>
      <c r="W160" s="11"/>
      <c r="X160" s="11"/>
      <c r="Y160" s="12"/>
      <c r="Z160" s="11"/>
      <c r="AA160" s="11"/>
      <c r="AB160" s="12"/>
      <c r="AC160" s="11"/>
      <c r="AD160" s="11"/>
      <c r="AE160" s="12"/>
      <c r="AF160" s="11"/>
      <c r="AG160" s="11"/>
      <c r="AH160" s="8"/>
    </row>
    <row r="161" spans="1:34" ht="15.95" customHeight="1">
      <c r="A161" s="78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1"/>
      <c r="M161" s="11"/>
      <c r="N161" s="13"/>
      <c r="O161" s="11"/>
      <c r="P161" s="11"/>
      <c r="Q161" s="11"/>
      <c r="R161" s="11"/>
      <c r="S161" s="12"/>
      <c r="T161" s="11"/>
      <c r="U161" s="11"/>
      <c r="V161" s="12"/>
      <c r="W161" s="11"/>
      <c r="X161" s="11"/>
      <c r="Y161" s="12"/>
      <c r="Z161" s="11"/>
      <c r="AA161" s="11"/>
      <c r="AB161" s="12"/>
      <c r="AC161" s="11"/>
      <c r="AD161" s="11"/>
      <c r="AE161" s="12"/>
      <c r="AF161" s="11"/>
      <c r="AG161" s="11"/>
      <c r="AH161" s="8"/>
    </row>
    <row r="162" spans="1:34" ht="15.95" customHeight="1">
      <c r="A162" s="78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1"/>
      <c r="M162" s="11"/>
      <c r="N162" s="13"/>
      <c r="O162" s="11"/>
      <c r="P162" s="11"/>
      <c r="Q162" s="11"/>
      <c r="R162" s="11"/>
      <c r="S162" s="12"/>
      <c r="T162" s="11"/>
      <c r="U162" s="11"/>
      <c r="V162" s="12"/>
      <c r="W162" s="11"/>
      <c r="X162" s="11"/>
      <c r="Y162" s="12"/>
      <c r="Z162" s="11"/>
      <c r="AA162" s="11"/>
      <c r="AB162" s="12"/>
      <c r="AC162" s="11"/>
      <c r="AD162" s="11"/>
      <c r="AE162" s="12"/>
      <c r="AF162" s="11"/>
      <c r="AG162" s="11"/>
      <c r="AH162" s="8"/>
    </row>
    <row r="163" spans="1:34" ht="15.95" customHeight="1">
      <c r="A163" s="78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1"/>
      <c r="M163" s="11"/>
      <c r="N163" s="13"/>
      <c r="O163" s="11"/>
      <c r="P163" s="11"/>
      <c r="Q163" s="11"/>
      <c r="R163" s="11"/>
      <c r="S163" s="12"/>
      <c r="T163" s="11"/>
      <c r="U163" s="11"/>
      <c r="V163" s="12"/>
      <c r="W163" s="11"/>
      <c r="X163" s="11"/>
      <c r="Y163" s="12"/>
      <c r="Z163" s="11"/>
      <c r="AA163" s="11"/>
      <c r="AB163" s="12"/>
      <c r="AC163" s="11"/>
      <c r="AD163" s="11"/>
      <c r="AE163" s="12"/>
      <c r="AF163" s="11"/>
      <c r="AG163" s="11"/>
      <c r="AH163" s="8"/>
    </row>
    <row r="164" spans="1:34">
      <c r="A164" s="78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1"/>
      <c r="M164" s="11"/>
      <c r="N164" s="13"/>
      <c r="O164" s="11"/>
      <c r="P164" s="11"/>
      <c r="Q164" s="11"/>
      <c r="R164" s="11"/>
      <c r="S164" s="12"/>
      <c r="T164" s="11"/>
      <c r="U164" s="11"/>
      <c r="V164" s="12"/>
      <c r="W164" s="11"/>
      <c r="X164" s="11"/>
      <c r="Y164" s="12"/>
      <c r="Z164" s="11"/>
      <c r="AA164" s="11"/>
      <c r="AB164" s="12"/>
      <c r="AC164" s="11"/>
      <c r="AD164" s="11"/>
      <c r="AE164" s="12"/>
      <c r="AF164" s="11"/>
      <c r="AG164" s="11"/>
      <c r="AH164" s="8"/>
    </row>
    <row r="165" spans="1:34">
      <c r="A165" s="78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1"/>
      <c r="M165" s="11"/>
      <c r="N165" s="13"/>
      <c r="O165" s="11"/>
      <c r="P165" s="11"/>
      <c r="Q165" s="11"/>
      <c r="R165" s="11"/>
      <c r="S165" s="12"/>
      <c r="T165" s="11"/>
      <c r="U165" s="11"/>
      <c r="V165" s="12"/>
      <c r="W165" s="11"/>
      <c r="X165" s="11"/>
      <c r="Y165" s="12"/>
      <c r="Z165" s="11"/>
      <c r="AA165" s="11"/>
      <c r="AB165" s="12"/>
      <c r="AC165" s="11"/>
      <c r="AD165" s="11"/>
      <c r="AE165" s="12"/>
      <c r="AF165" s="11"/>
      <c r="AG165" s="11"/>
      <c r="AH165" s="8"/>
    </row>
    <row r="166" spans="1:34">
      <c r="A166" s="78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1"/>
      <c r="M166" s="11"/>
      <c r="N166" s="13"/>
      <c r="O166" s="11"/>
      <c r="P166" s="11"/>
      <c r="Q166" s="11"/>
      <c r="R166" s="11"/>
      <c r="S166" s="12"/>
      <c r="T166" s="11"/>
      <c r="U166" s="11"/>
      <c r="V166" s="12"/>
      <c r="W166" s="11"/>
      <c r="X166" s="11"/>
      <c r="Y166" s="12"/>
      <c r="Z166" s="11"/>
      <c r="AA166" s="11"/>
      <c r="AB166" s="12"/>
      <c r="AC166" s="11"/>
      <c r="AD166" s="11"/>
      <c r="AE166" s="12"/>
      <c r="AF166" s="11"/>
      <c r="AG166" s="11"/>
      <c r="AH166" s="8"/>
    </row>
    <row r="167" spans="1:34">
      <c r="A167" s="78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1"/>
      <c r="M167" s="11"/>
      <c r="N167" s="13"/>
      <c r="O167" s="11"/>
      <c r="P167" s="11"/>
      <c r="Q167" s="11"/>
      <c r="R167" s="11"/>
      <c r="S167" s="12"/>
      <c r="T167" s="11"/>
      <c r="U167" s="11"/>
      <c r="V167" s="12"/>
      <c r="W167" s="11"/>
      <c r="X167" s="11"/>
      <c r="Y167" s="12"/>
      <c r="Z167" s="11"/>
      <c r="AA167" s="11"/>
      <c r="AB167" s="12"/>
      <c r="AC167" s="11"/>
      <c r="AD167" s="11"/>
      <c r="AE167" s="12"/>
      <c r="AF167" s="11"/>
      <c r="AG167" s="11"/>
      <c r="AH167" s="8"/>
    </row>
    <row r="168" spans="1:34">
      <c r="A168" s="78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1"/>
      <c r="M168" s="11"/>
      <c r="N168" s="13"/>
      <c r="O168" s="11"/>
      <c r="P168" s="11"/>
      <c r="Q168" s="11"/>
      <c r="R168" s="11"/>
      <c r="S168" s="12"/>
      <c r="T168" s="11"/>
      <c r="U168" s="11"/>
      <c r="V168" s="12"/>
      <c r="W168" s="11"/>
      <c r="X168" s="11"/>
      <c r="Y168" s="12"/>
      <c r="Z168" s="11"/>
      <c r="AA168" s="11"/>
      <c r="AB168" s="12"/>
      <c r="AC168" s="11"/>
      <c r="AD168" s="11"/>
      <c r="AE168" s="12"/>
      <c r="AF168" s="11"/>
      <c r="AG168" s="11"/>
      <c r="AH168" s="8"/>
    </row>
    <row r="169" spans="1:34">
      <c r="A169" s="78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1"/>
      <c r="M169" s="11"/>
      <c r="N169" s="13"/>
      <c r="O169" s="11"/>
      <c r="P169" s="11"/>
      <c r="Q169" s="11"/>
      <c r="R169" s="11"/>
      <c r="S169" s="12"/>
      <c r="T169" s="11"/>
      <c r="U169" s="11"/>
      <c r="V169" s="12"/>
      <c r="W169" s="11"/>
      <c r="X169" s="11"/>
      <c r="Y169" s="12"/>
      <c r="Z169" s="11"/>
      <c r="AA169" s="11"/>
      <c r="AB169" s="12"/>
      <c r="AC169" s="11"/>
      <c r="AD169" s="11"/>
      <c r="AE169" s="12"/>
      <c r="AF169" s="11"/>
      <c r="AG169" s="11"/>
      <c r="AH169" s="8"/>
    </row>
    <row r="170" spans="1:34">
      <c r="A170" s="78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1"/>
      <c r="M170" s="11"/>
      <c r="N170" s="13"/>
      <c r="O170" s="11"/>
      <c r="P170" s="11"/>
      <c r="Q170" s="11"/>
      <c r="R170" s="11"/>
      <c r="S170" s="12"/>
      <c r="T170" s="11"/>
      <c r="U170" s="11"/>
      <c r="V170" s="12"/>
      <c r="W170" s="11"/>
      <c r="X170" s="11"/>
      <c r="Y170" s="12"/>
      <c r="Z170" s="11"/>
      <c r="AA170" s="11"/>
      <c r="AB170" s="12"/>
      <c r="AC170" s="11"/>
      <c r="AD170" s="11"/>
      <c r="AE170" s="12"/>
      <c r="AF170" s="11"/>
      <c r="AG170" s="11"/>
      <c r="AH170" s="8"/>
    </row>
    <row r="171" spans="1:34">
      <c r="A171" s="78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1"/>
      <c r="M171" s="11"/>
      <c r="N171" s="13"/>
      <c r="O171" s="11"/>
      <c r="P171" s="11"/>
      <c r="Q171" s="11"/>
      <c r="R171" s="11"/>
      <c r="S171" s="12"/>
      <c r="T171" s="11"/>
      <c r="U171" s="11"/>
      <c r="V171" s="12"/>
      <c r="W171" s="11"/>
      <c r="X171" s="11"/>
      <c r="Y171" s="12"/>
      <c r="Z171" s="11"/>
      <c r="AA171" s="11"/>
      <c r="AB171" s="12"/>
      <c r="AC171" s="11"/>
      <c r="AD171" s="11"/>
      <c r="AE171" s="12"/>
      <c r="AF171" s="11"/>
      <c r="AG171" s="11"/>
      <c r="AH171" s="8"/>
    </row>
    <row r="172" spans="1:34">
      <c r="A172" s="78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1"/>
      <c r="M172" s="11"/>
      <c r="N172" s="13"/>
      <c r="O172" s="11"/>
      <c r="P172" s="11"/>
      <c r="Q172" s="11"/>
      <c r="R172" s="11"/>
      <c r="S172" s="12"/>
      <c r="T172" s="11"/>
      <c r="U172" s="11"/>
      <c r="V172" s="12"/>
      <c r="W172" s="11"/>
      <c r="X172" s="11"/>
      <c r="Y172" s="12"/>
      <c r="Z172" s="11"/>
      <c r="AA172" s="11"/>
      <c r="AB172" s="12"/>
      <c r="AC172" s="11"/>
      <c r="AD172" s="11"/>
      <c r="AE172" s="12"/>
      <c r="AF172" s="11"/>
      <c r="AG172" s="11"/>
      <c r="AH172" s="8"/>
    </row>
    <row r="173" spans="1:34">
      <c r="A173" s="78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1"/>
      <c r="M173" s="11"/>
      <c r="N173" s="13"/>
      <c r="O173" s="11"/>
      <c r="P173" s="11"/>
      <c r="Q173" s="11"/>
      <c r="R173" s="11"/>
      <c r="S173" s="12"/>
      <c r="T173" s="11"/>
      <c r="U173" s="11"/>
      <c r="V173" s="12"/>
      <c r="W173" s="11"/>
      <c r="X173" s="11"/>
      <c r="Y173" s="12"/>
      <c r="Z173" s="11"/>
      <c r="AA173" s="11"/>
      <c r="AB173" s="12"/>
      <c r="AC173" s="11"/>
      <c r="AD173" s="11"/>
      <c r="AE173" s="12"/>
      <c r="AF173" s="11"/>
      <c r="AG173" s="11"/>
      <c r="AH173" s="8"/>
    </row>
    <row r="174" spans="1:34">
      <c r="A174" s="78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1"/>
      <c r="M174" s="11"/>
      <c r="N174" s="13"/>
      <c r="O174" s="11"/>
      <c r="P174" s="11"/>
      <c r="Q174" s="11"/>
      <c r="R174" s="11"/>
      <c r="S174" s="12"/>
      <c r="T174" s="11"/>
      <c r="U174" s="11"/>
      <c r="V174" s="12"/>
      <c r="W174" s="11"/>
      <c r="X174" s="11"/>
      <c r="Y174" s="12"/>
      <c r="Z174" s="11"/>
      <c r="AA174" s="11"/>
      <c r="AB174" s="12"/>
      <c r="AC174" s="11"/>
      <c r="AD174" s="11"/>
      <c r="AE174" s="12"/>
      <c r="AF174" s="11"/>
      <c r="AG174" s="11"/>
      <c r="AH174" s="8"/>
    </row>
    <row r="175" spans="1:34">
      <c r="A175" s="78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1"/>
      <c r="M175" s="11"/>
      <c r="N175" s="13"/>
      <c r="O175" s="11"/>
      <c r="P175" s="11"/>
      <c r="Q175" s="11"/>
      <c r="R175" s="11"/>
      <c r="S175" s="12"/>
      <c r="T175" s="11"/>
      <c r="U175" s="11"/>
      <c r="V175" s="12"/>
      <c r="W175" s="11"/>
      <c r="X175" s="11"/>
      <c r="Y175" s="12"/>
      <c r="Z175" s="11"/>
      <c r="AA175" s="11"/>
      <c r="AB175" s="12"/>
      <c r="AC175" s="11"/>
      <c r="AD175" s="11"/>
      <c r="AE175" s="12"/>
      <c r="AF175" s="11"/>
      <c r="AG175" s="11"/>
      <c r="AH175" s="8"/>
    </row>
    <row r="176" spans="1:34">
      <c r="A176" s="78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1"/>
      <c r="M176" s="11"/>
      <c r="N176" s="13"/>
      <c r="O176" s="11"/>
      <c r="P176" s="11"/>
      <c r="Q176" s="11"/>
      <c r="R176" s="11"/>
      <c r="S176" s="12"/>
      <c r="T176" s="11"/>
      <c r="U176" s="11"/>
      <c r="V176" s="12"/>
      <c r="W176" s="11"/>
      <c r="X176" s="11"/>
      <c r="Y176" s="12"/>
      <c r="Z176" s="11"/>
      <c r="AA176" s="11"/>
      <c r="AB176" s="12"/>
      <c r="AC176" s="11"/>
      <c r="AD176" s="11"/>
      <c r="AE176" s="12"/>
      <c r="AF176" s="11"/>
      <c r="AG176" s="11"/>
      <c r="AH176" s="8"/>
    </row>
    <row r="177" spans="1:34">
      <c r="A177" s="78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1"/>
      <c r="M177" s="11"/>
      <c r="N177" s="13"/>
      <c r="O177" s="11"/>
      <c r="P177" s="11"/>
      <c r="Q177" s="11"/>
      <c r="R177" s="11"/>
      <c r="S177" s="12"/>
      <c r="T177" s="11"/>
      <c r="U177" s="11"/>
      <c r="V177" s="12"/>
      <c r="W177" s="11"/>
      <c r="X177" s="11"/>
      <c r="Y177" s="12"/>
      <c r="Z177" s="11"/>
      <c r="AA177" s="11"/>
      <c r="AB177" s="12"/>
      <c r="AC177" s="11"/>
      <c r="AD177" s="11"/>
      <c r="AE177" s="12"/>
      <c r="AF177" s="11"/>
      <c r="AG177" s="11"/>
      <c r="AH177" s="8"/>
    </row>
    <row r="178" spans="1:34">
      <c r="A178" s="78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1"/>
      <c r="M178" s="11"/>
      <c r="N178" s="13"/>
      <c r="O178" s="11"/>
      <c r="P178" s="11"/>
      <c r="Q178" s="11"/>
      <c r="R178" s="11"/>
      <c r="S178" s="12"/>
      <c r="T178" s="11"/>
      <c r="U178" s="11"/>
      <c r="V178" s="12"/>
      <c r="W178" s="11"/>
      <c r="X178" s="11"/>
      <c r="Y178" s="12"/>
      <c r="Z178" s="11"/>
      <c r="AA178" s="11"/>
      <c r="AB178" s="12"/>
      <c r="AC178" s="11"/>
      <c r="AD178" s="11"/>
      <c r="AE178" s="12"/>
      <c r="AF178" s="11"/>
      <c r="AG178" s="11"/>
      <c r="AH178" s="8"/>
    </row>
    <row r="179" spans="1:34">
      <c r="A179" s="78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1"/>
      <c r="M179" s="11"/>
      <c r="N179" s="13"/>
      <c r="O179" s="11"/>
      <c r="P179" s="11"/>
      <c r="Q179" s="11"/>
      <c r="R179" s="11"/>
      <c r="S179" s="12"/>
      <c r="T179" s="11"/>
      <c r="U179" s="11"/>
      <c r="V179" s="12"/>
      <c r="W179" s="11"/>
      <c r="X179" s="11"/>
      <c r="Y179" s="12"/>
      <c r="Z179" s="11"/>
      <c r="AA179" s="11"/>
      <c r="AB179" s="12"/>
      <c r="AC179" s="11"/>
      <c r="AD179" s="11"/>
      <c r="AE179" s="12"/>
      <c r="AF179" s="11"/>
      <c r="AG179" s="11"/>
      <c r="AH179" s="8"/>
    </row>
    <row r="180" spans="1:34">
      <c r="A180" s="78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1"/>
      <c r="M180" s="11"/>
      <c r="N180" s="13"/>
      <c r="O180" s="11"/>
      <c r="P180" s="11"/>
      <c r="Q180" s="11"/>
      <c r="R180" s="11"/>
      <c r="S180" s="12"/>
      <c r="T180" s="11"/>
      <c r="U180" s="11"/>
      <c r="V180" s="12"/>
      <c r="W180" s="11"/>
      <c r="X180" s="11"/>
      <c r="Y180" s="12"/>
      <c r="Z180" s="11"/>
      <c r="AA180" s="11"/>
      <c r="AB180" s="12"/>
      <c r="AC180" s="11"/>
      <c r="AD180" s="11"/>
      <c r="AE180" s="12"/>
      <c r="AF180" s="11"/>
      <c r="AG180" s="11"/>
      <c r="AH180" s="8"/>
    </row>
    <row r="181" spans="1:34">
      <c r="A181" s="78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1"/>
      <c r="M181" s="11"/>
      <c r="N181" s="13"/>
      <c r="O181" s="11"/>
      <c r="P181" s="11"/>
      <c r="Q181" s="11"/>
      <c r="R181" s="11"/>
      <c r="S181" s="12"/>
      <c r="T181" s="11"/>
      <c r="U181" s="11"/>
      <c r="V181" s="12"/>
      <c r="W181" s="11"/>
      <c r="X181" s="11"/>
      <c r="Y181" s="12"/>
      <c r="Z181" s="11"/>
      <c r="AA181" s="11"/>
      <c r="AB181" s="12"/>
      <c r="AC181" s="11"/>
      <c r="AD181" s="11"/>
      <c r="AE181" s="12"/>
      <c r="AF181" s="11"/>
      <c r="AG181" s="11"/>
      <c r="AH181" s="8"/>
    </row>
    <row r="182" spans="1:34">
      <c r="A182" s="1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4"/>
      <c r="M182" s="4"/>
      <c r="N182" s="9"/>
      <c r="O182" s="4"/>
      <c r="P182" s="4"/>
      <c r="Q182" s="4"/>
      <c r="R182" s="4"/>
      <c r="S182" s="8"/>
      <c r="T182" s="4"/>
      <c r="U182" s="4"/>
      <c r="V182" s="8"/>
      <c r="W182" s="4"/>
      <c r="X182" s="4"/>
      <c r="Y182" s="8"/>
      <c r="Z182" s="4"/>
      <c r="AA182" s="4"/>
      <c r="AB182" s="8"/>
      <c r="AC182" s="4"/>
      <c r="AD182" s="4"/>
      <c r="AE182" s="8"/>
      <c r="AF182" s="4"/>
      <c r="AG182" s="4"/>
      <c r="AH182" s="8"/>
    </row>
    <row r="183" spans="1:3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8.75" customHeight="1">
      <c r="A185" s="4"/>
      <c r="B185" s="4"/>
      <c r="C185" s="4"/>
      <c r="D185" s="4"/>
      <c r="E185" s="4"/>
      <c r="F185" s="4"/>
      <c r="G185" s="4"/>
      <c r="H185" s="4"/>
      <c r="I185" s="7"/>
      <c r="J185" s="7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8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4"/>
      <c r="X186" s="4"/>
      <c r="Y186" s="4"/>
      <c r="Z186" s="4"/>
      <c r="AA186" s="6"/>
      <c r="AB186" s="6"/>
      <c r="AC186" s="6"/>
      <c r="AD186" s="6"/>
      <c r="AE186" s="6"/>
      <c r="AF186" s="6"/>
      <c r="AG186" s="6"/>
      <c r="AH186" s="6"/>
    </row>
    <row r="187" spans="1:34" ht="18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4"/>
      <c r="X187" s="4"/>
      <c r="Y187" s="4"/>
      <c r="Z187" s="4"/>
      <c r="AA187" s="6"/>
      <c r="AB187" s="6"/>
      <c r="AC187" s="6"/>
      <c r="AD187" s="6"/>
      <c r="AE187" s="6"/>
      <c r="AF187" s="6"/>
      <c r="AG187" s="6"/>
      <c r="AH187" s="6"/>
    </row>
    <row r="188" spans="1:34" ht="18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4"/>
      <c r="X188" s="4"/>
      <c r="Y188" s="4"/>
      <c r="Z188" s="4"/>
      <c r="AA188" s="6"/>
      <c r="AB188" s="6"/>
      <c r="AC188" s="6"/>
      <c r="AD188" s="6"/>
      <c r="AE188" s="6"/>
      <c r="AF188" s="6"/>
      <c r="AG188" s="6"/>
      <c r="AH188" s="6"/>
    </row>
    <row r="189" spans="1:34" ht="18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4"/>
      <c r="X189" s="4"/>
      <c r="Y189" s="4"/>
      <c r="Z189" s="4"/>
      <c r="AA189" s="6"/>
      <c r="AB189" s="6"/>
      <c r="AC189" s="6"/>
      <c r="AD189" s="6"/>
      <c r="AE189" s="6"/>
      <c r="AF189" s="6"/>
      <c r="AG189" s="6"/>
      <c r="AH189" s="6"/>
    </row>
    <row r="190" spans="1:34" ht="18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4"/>
      <c r="X190" s="4"/>
      <c r="Y190" s="4"/>
      <c r="Z190" s="4"/>
      <c r="AA190" s="6"/>
      <c r="AB190" s="6"/>
      <c r="AC190" s="6"/>
      <c r="AD190" s="6"/>
      <c r="AE190" s="6"/>
      <c r="AF190" s="6"/>
      <c r="AG190" s="6"/>
      <c r="AH190" s="6"/>
    </row>
    <row r="191" spans="1:34" ht="18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4"/>
      <c r="X191" s="4"/>
      <c r="Y191" s="4"/>
      <c r="Z191" s="4"/>
      <c r="AA191" s="6"/>
      <c r="AB191" s="6"/>
      <c r="AC191" s="6"/>
      <c r="AD191" s="6"/>
      <c r="AE191" s="6"/>
      <c r="AF191" s="6"/>
      <c r="AG191" s="6"/>
      <c r="AH191" s="6"/>
    </row>
    <row r="192" spans="1:34" ht="18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6"/>
      <c r="AB192" s="6"/>
      <c r="AC192" s="6"/>
      <c r="AD192" s="6"/>
      <c r="AE192" s="6"/>
      <c r="AF192" s="6"/>
      <c r="AG192" s="6"/>
      <c r="AH192" s="6"/>
    </row>
    <row r="193" spans="1:34" ht="18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4"/>
      <c r="P193" s="4"/>
      <c r="Q193" s="4"/>
      <c r="R193" s="4"/>
      <c r="S193" s="4"/>
      <c r="T193" s="4"/>
      <c r="U193" s="4"/>
      <c r="V193" s="4"/>
      <c r="W193" s="3"/>
      <c r="X193" s="3"/>
      <c r="Y193" s="3"/>
      <c r="Z193" s="3"/>
      <c r="AA193" s="2"/>
      <c r="AB193" s="2"/>
      <c r="AC193" s="2"/>
      <c r="AD193" s="2"/>
      <c r="AE193" s="2"/>
      <c r="AF193" s="2"/>
      <c r="AG193" s="2"/>
      <c r="AH193" s="2"/>
    </row>
  </sheetData>
  <sheetProtection selectLockedCells="1"/>
  <dataConsolidate/>
  <mergeCells count="953">
    <mergeCell ref="A7:H7"/>
    <mergeCell ref="A8:A9"/>
    <mergeCell ref="B8:AA8"/>
    <mergeCell ref="AB8:AE8"/>
    <mergeCell ref="AF8:AF9"/>
    <mergeCell ref="AG8:AG9"/>
    <mergeCell ref="AD4:AE4"/>
    <mergeCell ref="A5:B5"/>
    <mergeCell ref="C5:J5"/>
    <mergeCell ref="K5:M5"/>
    <mergeCell ref="N5:O5"/>
    <mergeCell ref="S5:U5"/>
    <mergeCell ref="V5:W5"/>
    <mergeCell ref="AA5:AC5"/>
    <mergeCell ref="AD5:AF5"/>
    <mergeCell ref="C4:J4"/>
    <mergeCell ref="K4:M4"/>
    <mergeCell ref="N4:O4"/>
    <mergeCell ref="S4:U4"/>
    <mergeCell ref="V4:W4"/>
    <mergeCell ref="AA4:AC4"/>
    <mergeCell ref="AH8:AH9"/>
    <mergeCell ref="A16:Z16"/>
    <mergeCell ref="D17:AH17"/>
    <mergeCell ref="A19:H19"/>
    <mergeCell ref="A20:B23"/>
    <mergeCell ref="C20:C23"/>
    <mergeCell ref="D20:J23"/>
    <mergeCell ref="K20:L20"/>
    <mergeCell ref="M20:M23"/>
    <mergeCell ref="N20:N23"/>
    <mergeCell ref="O20:P23"/>
    <mergeCell ref="Q20:AH20"/>
    <mergeCell ref="K21:K23"/>
    <mergeCell ref="L21:L23"/>
    <mergeCell ref="Q21:S21"/>
    <mergeCell ref="T21:V21"/>
    <mergeCell ref="W21:Y21"/>
    <mergeCell ref="Z21:AB21"/>
    <mergeCell ref="AC21:AE21"/>
    <mergeCell ref="AF21:AH21"/>
    <mergeCell ref="R23:S23"/>
    <mergeCell ref="U23:V23"/>
    <mergeCell ref="X23:Y23"/>
    <mergeCell ref="AA23:AB23"/>
    <mergeCell ref="AD23:AE23"/>
    <mergeCell ref="AG23:AH23"/>
    <mergeCell ref="Q22:R22"/>
    <mergeCell ref="T22:U22"/>
    <mergeCell ref="W22:X22"/>
    <mergeCell ref="Z22:AA22"/>
    <mergeCell ref="AC22:AD22"/>
    <mergeCell ref="AF22:AG22"/>
    <mergeCell ref="X24:Y24"/>
    <mergeCell ref="AA24:AB24"/>
    <mergeCell ref="AD24:AE24"/>
    <mergeCell ref="AG24:AH24"/>
    <mergeCell ref="D25:J25"/>
    <mergeCell ref="O25:P25"/>
    <mergeCell ref="R25:S25"/>
    <mergeCell ref="U25:V25"/>
    <mergeCell ref="X25:Y25"/>
    <mergeCell ref="AA25:AB25"/>
    <mergeCell ref="D24:J24"/>
    <mergeCell ref="O24:P24"/>
    <mergeCell ref="R24:S24"/>
    <mergeCell ref="U24:V24"/>
    <mergeCell ref="AD25:AE25"/>
    <mergeCell ref="AG25:AH25"/>
    <mergeCell ref="D26:J26"/>
    <mergeCell ref="O26:P26"/>
    <mergeCell ref="R26:S26"/>
    <mergeCell ref="U26:V26"/>
    <mergeCell ref="X26:Y26"/>
    <mergeCell ref="AA26:AB26"/>
    <mergeCell ref="AD26:AE26"/>
    <mergeCell ref="AG26:AH26"/>
    <mergeCell ref="X27:Y27"/>
    <mergeCell ref="AA27:AB27"/>
    <mergeCell ref="AD27:AE27"/>
    <mergeCell ref="AG27:AH27"/>
    <mergeCell ref="D28:J28"/>
    <mergeCell ref="O28:P28"/>
    <mergeCell ref="R28:S28"/>
    <mergeCell ref="U28:V28"/>
    <mergeCell ref="X28:Y28"/>
    <mergeCell ref="AA28:AB28"/>
    <mergeCell ref="D27:J27"/>
    <mergeCell ref="O27:P27"/>
    <mergeCell ref="R27:S27"/>
    <mergeCell ref="U27:V27"/>
    <mergeCell ref="AD28:AE28"/>
    <mergeCell ref="AG28:AH28"/>
    <mergeCell ref="D29:J29"/>
    <mergeCell ref="O29:P29"/>
    <mergeCell ref="R29:S29"/>
    <mergeCell ref="U29:V29"/>
    <mergeCell ref="X29:Y29"/>
    <mergeCell ref="AA29:AB29"/>
    <mergeCell ref="AD29:AE29"/>
    <mergeCell ref="AG29:AH29"/>
    <mergeCell ref="AD30:AE30"/>
    <mergeCell ref="AG30:AH30"/>
    <mergeCell ref="D31:J31"/>
    <mergeCell ref="O31:P31"/>
    <mergeCell ref="R31:S31"/>
    <mergeCell ref="U31:V31"/>
    <mergeCell ref="X31:Y31"/>
    <mergeCell ref="AA31:AB31"/>
    <mergeCell ref="AD31:AE31"/>
    <mergeCell ref="AG31:AH31"/>
    <mergeCell ref="D30:J30"/>
    <mergeCell ref="O30:P30"/>
    <mergeCell ref="R30:S30"/>
    <mergeCell ref="U30:V30"/>
    <mergeCell ref="X30:Y30"/>
    <mergeCell ref="AA30:AB30"/>
    <mergeCell ref="AD32:AE32"/>
    <mergeCell ref="AG32:AH32"/>
    <mergeCell ref="D33:J33"/>
    <mergeCell ref="O33:P33"/>
    <mergeCell ref="R33:S33"/>
    <mergeCell ref="U33:V33"/>
    <mergeCell ref="X33:Y33"/>
    <mergeCell ref="AA33:AB33"/>
    <mergeCell ref="AD33:AE33"/>
    <mergeCell ref="AG33:AH33"/>
    <mergeCell ref="D32:J32"/>
    <mergeCell ref="O32:P32"/>
    <mergeCell ref="R32:S32"/>
    <mergeCell ref="U32:V32"/>
    <mergeCell ref="X32:Y32"/>
    <mergeCell ref="AA32:AB32"/>
    <mergeCell ref="AD34:AE34"/>
    <mergeCell ref="AG34:AH34"/>
    <mergeCell ref="D35:J35"/>
    <mergeCell ref="O35:P35"/>
    <mergeCell ref="R35:S35"/>
    <mergeCell ref="U35:V35"/>
    <mergeCell ref="X35:Y35"/>
    <mergeCell ref="AA35:AB35"/>
    <mergeCell ref="AD35:AE35"/>
    <mergeCell ref="AG35:AH35"/>
    <mergeCell ref="D34:J34"/>
    <mergeCell ref="O34:P34"/>
    <mergeCell ref="R34:S34"/>
    <mergeCell ref="U34:V34"/>
    <mergeCell ref="X34:Y34"/>
    <mergeCell ref="AA34:AB34"/>
    <mergeCell ref="AD36:AE36"/>
    <mergeCell ref="AG36:AH36"/>
    <mergeCell ref="D37:J37"/>
    <mergeCell ref="O37:P37"/>
    <mergeCell ref="R37:S37"/>
    <mergeCell ref="U37:V37"/>
    <mergeCell ref="X37:Y37"/>
    <mergeCell ref="AA37:AB37"/>
    <mergeCell ref="AD37:AE37"/>
    <mergeCell ref="AG37:AH37"/>
    <mergeCell ref="D36:J36"/>
    <mergeCell ref="O36:P36"/>
    <mergeCell ref="R36:S36"/>
    <mergeCell ref="U36:V36"/>
    <mergeCell ref="X36:Y36"/>
    <mergeCell ref="AA36:AB36"/>
    <mergeCell ref="AD38:AE38"/>
    <mergeCell ref="AG38:AH38"/>
    <mergeCell ref="B39:B42"/>
    <mergeCell ref="D39:J39"/>
    <mergeCell ref="O39:P39"/>
    <mergeCell ref="R39:S39"/>
    <mergeCell ref="U39:V39"/>
    <mergeCell ref="X39:Y39"/>
    <mergeCell ref="AA39:AB39"/>
    <mergeCell ref="AD39:AE39"/>
    <mergeCell ref="D38:J38"/>
    <mergeCell ref="O38:P38"/>
    <mergeCell ref="R38:S38"/>
    <mergeCell ref="U38:V38"/>
    <mergeCell ref="X38:Y38"/>
    <mergeCell ref="AA38:AB38"/>
    <mergeCell ref="B24:B38"/>
    <mergeCell ref="AG39:AH39"/>
    <mergeCell ref="D40:J40"/>
    <mergeCell ref="O40:P40"/>
    <mergeCell ref="R40:S40"/>
    <mergeCell ref="U40:V40"/>
    <mergeCell ref="X40:Y40"/>
    <mergeCell ref="AA40:AB40"/>
    <mergeCell ref="AD40:AE40"/>
    <mergeCell ref="AG40:AH40"/>
    <mergeCell ref="AD41:AE41"/>
    <mergeCell ref="AG41:AH41"/>
    <mergeCell ref="D42:J42"/>
    <mergeCell ref="O42:P42"/>
    <mergeCell ref="R42:S42"/>
    <mergeCell ref="U42:V42"/>
    <mergeCell ref="X42:Y42"/>
    <mergeCell ref="AA42:AB42"/>
    <mergeCell ref="AD42:AE42"/>
    <mergeCell ref="AG42:AH42"/>
    <mergeCell ref="D41:J41"/>
    <mergeCell ref="O41:P41"/>
    <mergeCell ref="R41:S41"/>
    <mergeCell ref="U41:V41"/>
    <mergeCell ref="X41:Y41"/>
    <mergeCell ref="AA41:AB41"/>
    <mergeCell ref="AD43:AE43"/>
    <mergeCell ref="AG43:AH43"/>
    <mergeCell ref="A44:A89"/>
    <mergeCell ref="B44:B58"/>
    <mergeCell ref="D44:J44"/>
    <mergeCell ref="O44:P44"/>
    <mergeCell ref="R44:S44"/>
    <mergeCell ref="U44:V44"/>
    <mergeCell ref="X44:Y44"/>
    <mergeCell ref="AA44:AB44"/>
    <mergeCell ref="B43:L43"/>
    <mergeCell ref="O43:P43"/>
    <mergeCell ref="R43:S43"/>
    <mergeCell ref="U43:V43"/>
    <mergeCell ref="X43:Y43"/>
    <mergeCell ref="AA43:AB43"/>
    <mergeCell ref="A24:A43"/>
    <mergeCell ref="AD44:AE44"/>
    <mergeCell ref="AG44:AH44"/>
    <mergeCell ref="D45:J45"/>
    <mergeCell ref="O45:P45"/>
    <mergeCell ref="R45:S45"/>
    <mergeCell ref="U45:V45"/>
    <mergeCell ref="X45:Y45"/>
    <mergeCell ref="AA45:AB45"/>
    <mergeCell ref="AD45:AE45"/>
    <mergeCell ref="AG45:AH45"/>
    <mergeCell ref="AD46:AE46"/>
    <mergeCell ref="AG46:AH46"/>
    <mergeCell ref="D47:J47"/>
    <mergeCell ref="O47:P47"/>
    <mergeCell ref="R47:S47"/>
    <mergeCell ref="U47:V47"/>
    <mergeCell ref="X47:Y47"/>
    <mergeCell ref="AA47:AB47"/>
    <mergeCell ref="AD47:AE47"/>
    <mergeCell ref="AG47:AH47"/>
    <mergeCell ref="D46:J46"/>
    <mergeCell ref="O46:P46"/>
    <mergeCell ref="R46:S46"/>
    <mergeCell ref="U46:V46"/>
    <mergeCell ref="X46:Y46"/>
    <mergeCell ref="AA46:AB46"/>
    <mergeCell ref="AD48:AE48"/>
    <mergeCell ref="AG48:AH48"/>
    <mergeCell ref="D49:J49"/>
    <mergeCell ref="O49:P49"/>
    <mergeCell ref="R49:S49"/>
    <mergeCell ref="U49:V49"/>
    <mergeCell ref="X49:Y49"/>
    <mergeCell ref="AA49:AB49"/>
    <mergeCell ref="AD49:AE49"/>
    <mergeCell ref="AG49:AH49"/>
    <mergeCell ref="D48:J48"/>
    <mergeCell ref="O48:P48"/>
    <mergeCell ref="R48:S48"/>
    <mergeCell ref="U48:V48"/>
    <mergeCell ref="X48:Y48"/>
    <mergeCell ref="AA48:AB48"/>
    <mergeCell ref="AD50:AE50"/>
    <mergeCell ref="AG50:AH50"/>
    <mergeCell ref="D51:J51"/>
    <mergeCell ref="O51:P51"/>
    <mergeCell ref="R51:S51"/>
    <mergeCell ref="U51:V51"/>
    <mergeCell ref="X51:Y51"/>
    <mergeCell ref="AA51:AB51"/>
    <mergeCell ref="AD51:AE51"/>
    <mergeCell ref="AG51:AH51"/>
    <mergeCell ref="D50:J50"/>
    <mergeCell ref="O50:P50"/>
    <mergeCell ref="R50:S50"/>
    <mergeCell ref="U50:V50"/>
    <mergeCell ref="X50:Y50"/>
    <mergeCell ref="AA50:AB50"/>
    <mergeCell ref="AD52:AE52"/>
    <mergeCell ref="AG52:AH52"/>
    <mergeCell ref="D53:J53"/>
    <mergeCell ref="O53:P53"/>
    <mergeCell ref="R53:S53"/>
    <mergeCell ref="U53:V53"/>
    <mergeCell ref="X53:Y53"/>
    <mergeCell ref="AA53:AB53"/>
    <mergeCell ref="AD53:AE53"/>
    <mergeCell ref="AG53:AH53"/>
    <mergeCell ref="D52:J52"/>
    <mergeCell ref="O52:P52"/>
    <mergeCell ref="R52:S52"/>
    <mergeCell ref="U52:V52"/>
    <mergeCell ref="X52:Y52"/>
    <mergeCell ref="AA52:AB52"/>
    <mergeCell ref="AD54:AE54"/>
    <mergeCell ref="AG54:AH54"/>
    <mergeCell ref="D55:J55"/>
    <mergeCell ref="O55:P55"/>
    <mergeCell ref="R55:S55"/>
    <mergeCell ref="U55:V55"/>
    <mergeCell ref="X55:Y55"/>
    <mergeCell ref="AA55:AB55"/>
    <mergeCell ref="AD55:AE55"/>
    <mergeCell ref="AG55:AH55"/>
    <mergeCell ref="D54:J54"/>
    <mergeCell ref="O54:P54"/>
    <mergeCell ref="R54:S54"/>
    <mergeCell ref="U54:V54"/>
    <mergeCell ref="X54:Y54"/>
    <mergeCell ref="AA54:AB54"/>
    <mergeCell ref="AD56:AE56"/>
    <mergeCell ref="AG56:AH56"/>
    <mergeCell ref="D57:J57"/>
    <mergeCell ref="O57:P57"/>
    <mergeCell ref="R57:S57"/>
    <mergeCell ref="U57:V57"/>
    <mergeCell ref="X57:Y57"/>
    <mergeCell ref="AA57:AB57"/>
    <mergeCell ref="AD57:AE57"/>
    <mergeCell ref="AG57:AH57"/>
    <mergeCell ref="D56:J56"/>
    <mergeCell ref="O56:P56"/>
    <mergeCell ref="R56:S56"/>
    <mergeCell ref="U56:V56"/>
    <mergeCell ref="X56:Y56"/>
    <mergeCell ref="AA56:AB56"/>
    <mergeCell ref="AD58:AE58"/>
    <mergeCell ref="AG58:AH58"/>
    <mergeCell ref="B59:B73"/>
    <mergeCell ref="D59:J59"/>
    <mergeCell ref="O59:P59"/>
    <mergeCell ref="R59:S59"/>
    <mergeCell ref="U59:V59"/>
    <mergeCell ref="X59:Y59"/>
    <mergeCell ref="AA59:AB59"/>
    <mergeCell ref="AD59:AE59"/>
    <mergeCell ref="D58:J58"/>
    <mergeCell ref="O58:P58"/>
    <mergeCell ref="R58:S58"/>
    <mergeCell ref="U58:V58"/>
    <mergeCell ref="X58:Y58"/>
    <mergeCell ref="AA58:AB58"/>
    <mergeCell ref="AG59:AH59"/>
    <mergeCell ref="D60:J60"/>
    <mergeCell ref="O60:P60"/>
    <mergeCell ref="R60:S60"/>
    <mergeCell ref="U60:V60"/>
    <mergeCell ref="X60:Y60"/>
    <mergeCell ref="AA60:AB60"/>
    <mergeCell ref="AD60:AE60"/>
    <mergeCell ref="AG60:AH60"/>
    <mergeCell ref="AD61:AE61"/>
    <mergeCell ref="AG61:AH61"/>
    <mergeCell ref="D62:J62"/>
    <mergeCell ref="O62:P62"/>
    <mergeCell ref="R62:S62"/>
    <mergeCell ref="U62:V62"/>
    <mergeCell ref="X62:Y62"/>
    <mergeCell ref="AA62:AB62"/>
    <mergeCell ref="AD62:AE62"/>
    <mergeCell ref="AG62:AH62"/>
    <mergeCell ref="D61:J61"/>
    <mergeCell ref="O61:P61"/>
    <mergeCell ref="R61:S61"/>
    <mergeCell ref="U61:V61"/>
    <mergeCell ref="X61:Y61"/>
    <mergeCell ref="AA61:AB61"/>
    <mergeCell ref="AD63:AE63"/>
    <mergeCell ref="AG63:AH63"/>
    <mergeCell ref="D64:J64"/>
    <mergeCell ref="O64:P64"/>
    <mergeCell ref="R64:S64"/>
    <mergeCell ref="U64:V64"/>
    <mergeCell ref="X64:Y64"/>
    <mergeCell ref="AA64:AB64"/>
    <mergeCell ref="AD64:AE64"/>
    <mergeCell ref="AG64:AH64"/>
    <mergeCell ref="D63:J63"/>
    <mergeCell ref="O63:P63"/>
    <mergeCell ref="R63:S63"/>
    <mergeCell ref="U63:V63"/>
    <mergeCell ref="X63:Y63"/>
    <mergeCell ref="AA63:AB63"/>
    <mergeCell ref="AD65:AE65"/>
    <mergeCell ref="AG65:AH65"/>
    <mergeCell ref="D66:J66"/>
    <mergeCell ref="O66:P66"/>
    <mergeCell ref="R66:S66"/>
    <mergeCell ref="U66:V66"/>
    <mergeCell ref="X66:Y66"/>
    <mergeCell ref="AA66:AB66"/>
    <mergeCell ref="AD66:AE66"/>
    <mergeCell ref="AG66:AH66"/>
    <mergeCell ref="D65:J65"/>
    <mergeCell ref="O65:P65"/>
    <mergeCell ref="R65:S65"/>
    <mergeCell ref="U65:V65"/>
    <mergeCell ref="X65:Y65"/>
    <mergeCell ref="AA65:AB65"/>
    <mergeCell ref="AD67:AE67"/>
    <mergeCell ref="AG67:AH67"/>
    <mergeCell ref="D68:J68"/>
    <mergeCell ref="O68:P68"/>
    <mergeCell ref="R68:S68"/>
    <mergeCell ref="U68:V68"/>
    <mergeCell ref="X68:Y68"/>
    <mergeCell ref="AA68:AB68"/>
    <mergeCell ref="AD68:AE68"/>
    <mergeCell ref="AG68:AH68"/>
    <mergeCell ref="D67:J67"/>
    <mergeCell ref="O67:P67"/>
    <mergeCell ref="R67:S67"/>
    <mergeCell ref="U67:V67"/>
    <mergeCell ref="X67:Y67"/>
    <mergeCell ref="AA67:AB67"/>
    <mergeCell ref="AD69:AE69"/>
    <mergeCell ref="AG69:AH69"/>
    <mergeCell ref="D70:J70"/>
    <mergeCell ref="O70:P70"/>
    <mergeCell ref="R70:S70"/>
    <mergeCell ref="U70:V70"/>
    <mergeCell ref="X70:Y70"/>
    <mergeCell ref="AA70:AB70"/>
    <mergeCell ref="AD70:AE70"/>
    <mergeCell ref="AG70:AH70"/>
    <mergeCell ref="D69:J69"/>
    <mergeCell ref="O69:P69"/>
    <mergeCell ref="R69:S69"/>
    <mergeCell ref="U69:V69"/>
    <mergeCell ref="X69:Y69"/>
    <mergeCell ref="AA69:AB69"/>
    <mergeCell ref="AD71:AE71"/>
    <mergeCell ref="AG71:AH71"/>
    <mergeCell ref="D72:J72"/>
    <mergeCell ref="O72:P72"/>
    <mergeCell ref="R72:S72"/>
    <mergeCell ref="U72:V72"/>
    <mergeCell ref="X72:Y72"/>
    <mergeCell ref="AA72:AB72"/>
    <mergeCell ref="AD72:AE72"/>
    <mergeCell ref="AG72:AH72"/>
    <mergeCell ref="D71:J71"/>
    <mergeCell ref="O71:P71"/>
    <mergeCell ref="R71:S71"/>
    <mergeCell ref="U71:V71"/>
    <mergeCell ref="X71:Y71"/>
    <mergeCell ref="AA71:AB71"/>
    <mergeCell ref="AD73:AE73"/>
    <mergeCell ref="AG73:AH73"/>
    <mergeCell ref="B74:B88"/>
    <mergeCell ref="C74:C78"/>
    <mergeCell ref="D74:J74"/>
    <mergeCell ref="O74:P74"/>
    <mergeCell ref="R74:S74"/>
    <mergeCell ref="U74:V74"/>
    <mergeCell ref="X74:Y74"/>
    <mergeCell ref="AA74:AB74"/>
    <mergeCell ref="D73:J73"/>
    <mergeCell ref="O73:P73"/>
    <mergeCell ref="R73:S73"/>
    <mergeCell ref="U73:V73"/>
    <mergeCell ref="X73:Y73"/>
    <mergeCell ref="AA73:AB73"/>
    <mergeCell ref="AD74:AE74"/>
    <mergeCell ref="AG74:AH74"/>
    <mergeCell ref="D75:J75"/>
    <mergeCell ref="O75:P75"/>
    <mergeCell ref="R75:S75"/>
    <mergeCell ref="U75:V75"/>
    <mergeCell ref="X75:Y75"/>
    <mergeCell ref="AA75:AB75"/>
    <mergeCell ref="AD75:AE75"/>
    <mergeCell ref="AG75:AH75"/>
    <mergeCell ref="AD76:AE76"/>
    <mergeCell ref="AG76:AH76"/>
    <mergeCell ref="D77:J77"/>
    <mergeCell ref="O77:P77"/>
    <mergeCell ref="R77:S77"/>
    <mergeCell ref="U77:V77"/>
    <mergeCell ref="X77:Y77"/>
    <mergeCell ref="AA77:AB77"/>
    <mergeCell ref="AD77:AE77"/>
    <mergeCell ref="AG77:AH77"/>
    <mergeCell ref="D76:J76"/>
    <mergeCell ref="O76:P76"/>
    <mergeCell ref="R76:S76"/>
    <mergeCell ref="U76:V76"/>
    <mergeCell ref="X76:Y76"/>
    <mergeCell ref="AA76:AB76"/>
    <mergeCell ref="AD78:AE78"/>
    <mergeCell ref="AG78:AH78"/>
    <mergeCell ref="C79:C83"/>
    <mergeCell ref="D79:J79"/>
    <mergeCell ref="O79:P79"/>
    <mergeCell ref="R79:S79"/>
    <mergeCell ref="U79:V79"/>
    <mergeCell ref="X79:Y79"/>
    <mergeCell ref="AA79:AB79"/>
    <mergeCell ref="AD79:AE79"/>
    <mergeCell ref="D78:J78"/>
    <mergeCell ref="O78:P78"/>
    <mergeCell ref="R78:S78"/>
    <mergeCell ref="U78:V78"/>
    <mergeCell ref="X78:Y78"/>
    <mergeCell ref="AA78:AB78"/>
    <mergeCell ref="AG79:AH79"/>
    <mergeCell ref="D80:J80"/>
    <mergeCell ref="O80:P80"/>
    <mergeCell ref="R80:S80"/>
    <mergeCell ref="U80:V80"/>
    <mergeCell ref="X80:Y80"/>
    <mergeCell ref="AA80:AB80"/>
    <mergeCell ref="AD80:AE80"/>
    <mergeCell ref="AG80:AH80"/>
    <mergeCell ref="AD81:AE81"/>
    <mergeCell ref="AG81:AH81"/>
    <mergeCell ref="D82:J82"/>
    <mergeCell ref="O82:P82"/>
    <mergeCell ref="R82:S82"/>
    <mergeCell ref="U82:V82"/>
    <mergeCell ref="X82:Y82"/>
    <mergeCell ref="AA82:AB82"/>
    <mergeCell ref="AD82:AE82"/>
    <mergeCell ref="AG82:AH82"/>
    <mergeCell ref="D81:J81"/>
    <mergeCell ref="O81:P81"/>
    <mergeCell ref="R81:S81"/>
    <mergeCell ref="U81:V81"/>
    <mergeCell ref="X81:Y81"/>
    <mergeCell ref="AA81:AB81"/>
    <mergeCell ref="AD83:AE83"/>
    <mergeCell ref="AG83:AH83"/>
    <mergeCell ref="C84:C88"/>
    <mergeCell ref="D84:J84"/>
    <mergeCell ref="O84:P84"/>
    <mergeCell ref="R84:S84"/>
    <mergeCell ref="U84:V84"/>
    <mergeCell ref="X84:Y84"/>
    <mergeCell ref="AA84:AB84"/>
    <mergeCell ref="AD84:AE84"/>
    <mergeCell ref="D83:J83"/>
    <mergeCell ref="O83:P83"/>
    <mergeCell ref="R83:S83"/>
    <mergeCell ref="U83:V83"/>
    <mergeCell ref="X83:Y83"/>
    <mergeCell ref="AA83:AB83"/>
    <mergeCell ref="AG84:AH84"/>
    <mergeCell ref="D85:J85"/>
    <mergeCell ref="O85:P85"/>
    <mergeCell ref="R85:S85"/>
    <mergeCell ref="U85:V85"/>
    <mergeCell ref="X85:Y85"/>
    <mergeCell ref="AA85:AB85"/>
    <mergeCell ref="AD85:AE85"/>
    <mergeCell ref="AG85:AH85"/>
    <mergeCell ref="AD86:AE86"/>
    <mergeCell ref="AG86:AH86"/>
    <mergeCell ref="D87:J87"/>
    <mergeCell ref="O87:P87"/>
    <mergeCell ref="R87:S87"/>
    <mergeCell ref="U87:V87"/>
    <mergeCell ref="X87:Y87"/>
    <mergeCell ref="AA87:AB87"/>
    <mergeCell ref="AD87:AE87"/>
    <mergeCell ref="AG87:AH87"/>
    <mergeCell ref="D86:J86"/>
    <mergeCell ref="O86:P86"/>
    <mergeCell ref="R86:S86"/>
    <mergeCell ref="U86:V86"/>
    <mergeCell ref="X86:Y86"/>
    <mergeCell ref="AA86:AB86"/>
    <mergeCell ref="AD88:AE88"/>
    <mergeCell ref="AG88:AH88"/>
    <mergeCell ref="B89:L89"/>
    <mergeCell ref="M89:N89"/>
    <mergeCell ref="O89:P89"/>
    <mergeCell ref="R89:S89"/>
    <mergeCell ref="U89:V89"/>
    <mergeCell ref="X89:Y89"/>
    <mergeCell ref="AA89:AB89"/>
    <mergeCell ref="AD89:AE89"/>
    <mergeCell ref="D88:J88"/>
    <mergeCell ref="O88:P88"/>
    <mergeCell ref="R88:S88"/>
    <mergeCell ref="U88:V88"/>
    <mergeCell ref="X88:Y88"/>
    <mergeCell ref="AA88:AB88"/>
    <mergeCell ref="AG89:AH89"/>
    <mergeCell ref="A90:L90"/>
    <mergeCell ref="M90:N90"/>
    <mergeCell ref="O90:P90"/>
    <mergeCell ref="R90:S90"/>
    <mergeCell ref="U90:V90"/>
    <mergeCell ref="X90:Y90"/>
    <mergeCell ref="AA90:AB90"/>
    <mergeCell ref="AD90:AE90"/>
    <mergeCell ref="AG90:AH90"/>
    <mergeCell ref="Q95:S95"/>
    <mergeCell ref="T95:V95"/>
    <mergeCell ref="W95:Y95"/>
    <mergeCell ref="Z95:AB95"/>
    <mergeCell ref="AC95:AE95"/>
    <mergeCell ref="AF95:AH95"/>
    <mergeCell ref="A91:B91"/>
    <mergeCell ref="C91:D91"/>
    <mergeCell ref="E91:F91"/>
    <mergeCell ref="A93:AH93"/>
    <mergeCell ref="A94:B95"/>
    <mergeCell ref="C94:C95"/>
    <mergeCell ref="D94:J95"/>
    <mergeCell ref="K94:M95"/>
    <mergeCell ref="N94:P95"/>
    <mergeCell ref="Q94:AH94"/>
    <mergeCell ref="W96:X96"/>
    <mergeCell ref="Z96:AA96"/>
    <mergeCell ref="AC96:AD96"/>
    <mergeCell ref="AF96:AG96"/>
    <mergeCell ref="D97:J97"/>
    <mergeCell ref="K97:L97"/>
    <mergeCell ref="N97:P97"/>
    <mergeCell ref="Q97:R97"/>
    <mergeCell ref="T97:U97"/>
    <mergeCell ref="W97:X97"/>
    <mergeCell ref="D96:J96"/>
    <mergeCell ref="K96:L96"/>
    <mergeCell ref="N96:P96"/>
    <mergeCell ref="Q96:R96"/>
    <mergeCell ref="T96:U96"/>
    <mergeCell ref="Z97:AA97"/>
    <mergeCell ref="AC97:AD97"/>
    <mergeCell ref="AF97:AG97"/>
    <mergeCell ref="D98:J98"/>
    <mergeCell ref="K98:L98"/>
    <mergeCell ref="N98:P98"/>
    <mergeCell ref="Q98:R98"/>
    <mergeCell ref="T98:U98"/>
    <mergeCell ref="W98:X98"/>
    <mergeCell ref="Z98:AA98"/>
    <mergeCell ref="AC98:AD98"/>
    <mergeCell ref="AF98:AG98"/>
    <mergeCell ref="D99:J99"/>
    <mergeCell ref="K99:L99"/>
    <mergeCell ref="N99:P99"/>
    <mergeCell ref="Q99:R99"/>
    <mergeCell ref="T99:U99"/>
    <mergeCell ref="W99:X99"/>
    <mergeCell ref="Z99:AA99"/>
    <mergeCell ref="AC99:AD99"/>
    <mergeCell ref="AF99:AG99"/>
    <mergeCell ref="D100:J100"/>
    <mergeCell ref="K100:L100"/>
    <mergeCell ref="N100:P100"/>
    <mergeCell ref="Q100:R100"/>
    <mergeCell ref="T100:U100"/>
    <mergeCell ref="W100:X100"/>
    <mergeCell ref="Z100:AA100"/>
    <mergeCell ref="AC100:AD100"/>
    <mergeCell ref="AF100:AG100"/>
    <mergeCell ref="T101:U101"/>
    <mergeCell ref="W101:X101"/>
    <mergeCell ref="Z101:AA101"/>
    <mergeCell ref="AC101:AD101"/>
    <mergeCell ref="AF101:AG101"/>
    <mergeCell ref="D102:J102"/>
    <mergeCell ref="K102:L102"/>
    <mergeCell ref="N102:P102"/>
    <mergeCell ref="Q102:R102"/>
    <mergeCell ref="T102:U102"/>
    <mergeCell ref="D101:J101"/>
    <mergeCell ref="K101:L101"/>
    <mergeCell ref="N101:P101"/>
    <mergeCell ref="Q101:R101"/>
    <mergeCell ref="W102:X102"/>
    <mergeCell ref="Z102:AA102"/>
    <mergeCell ref="AC102:AD102"/>
    <mergeCell ref="AF102:AG102"/>
    <mergeCell ref="D103:J103"/>
    <mergeCell ref="K103:L103"/>
    <mergeCell ref="N103:P103"/>
    <mergeCell ref="Q103:R103"/>
    <mergeCell ref="T103:U103"/>
    <mergeCell ref="W103:X103"/>
    <mergeCell ref="Z103:AA103"/>
    <mergeCell ref="AC103:AD103"/>
    <mergeCell ref="AF103:AG103"/>
    <mergeCell ref="D104:J104"/>
    <mergeCell ref="K104:L104"/>
    <mergeCell ref="N104:P104"/>
    <mergeCell ref="Q104:R104"/>
    <mergeCell ref="T104:U104"/>
    <mergeCell ref="W104:X104"/>
    <mergeCell ref="Z104:AA104"/>
    <mergeCell ref="AC104:AD104"/>
    <mergeCell ref="AF104:AG104"/>
    <mergeCell ref="D105:J105"/>
    <mergeCell ref="K105:L105"/>
    <mergeCell ref="N105:P105"/>
    <mergeCell ref="Q105:R105"/>
    <mergeCell ref="T105:U105"/>
    <mergeCell ref="W105:X105"/>
    <mergeCell ref="Z105:AA105"/>
    <mergeCell ref="AC105:AD105"/>
    <mergeCell ref="AF105:AG105"/>
    <mergeCell ref="D106:J106"/>
    <mergeCell ref="K106:L106"/>
    <mergeCell ref="N106:P106"/>
    <mergeCell ref="Q106:R106"/>
    <mergeCell ref="T106:U106"/>
    <mergeCell ref="W106:X106"/>
    <mergeCell ref="Z106:AA106"/>
    <mergeCell ref="AC106:AD106"/>
    <mergeCell ref="AF106:AG106"/>
    <mergeCell ref="Z107:AA107"/>
    <mergeCell ref="AC107:AD107"/>
    <mergeCell ref="AF107:AG107"/>
    <mergeCell ref="D108:J108"/>
    <mergeCell ref="K108:L108"/>
    <mergeCell ref="N108:P108"/>
    <mergeCell ref="Q108:R108"/>
    <mergeCell ref="T108:U108"/>
    <mergeCell ref="W108:X108"/>
    <mergeCell ref="Z108:AA108"/>
    <mergeCell ref="D107:J107"/>
    <mergeCell ref="K107:L107"/>
    <mergeCell ref="N107:P107"/>
    <mergeCell ref="Q107:R107"/>
    <mergeCell ref="T107:U107"/>
    <mergeCell ref="W107:X107"/>
    <mergeCell ref="AC108:AD108"/>
    <mergeCell ref="AF108:AG108"/>
    <mergeCell ref="D109:J109"/>
    <mergeCell ref="K109:L109"/>
    <mergeCell ref="N109:P109"/>
    <mergeCell ref="Q109:R109"/>
    <mergeCell ref="T109:U109"/>
    <mergeCell ref="W109:X109"/>
    <mergeCell ref="Z109:AA109"/>
    <mergeCell ref="AC109:AD109"/>
    <mergeCell ref="AF109:AG109"/>
    <mergeCell ref="D110:J110"/>
    <mergeCell ref="K110:L110"/>
    <mergeCell ref="N110:P110"/>
    <mergeCell ref="Q110:R110"/>
    <mergeCell ref="T110:U110"/>
    <mergeCell ref="W110:X110"/>
    <mergeCell ref="Z110:AA110"/>
    <mergeCell ref="AC110:AD110"/>
    <mergeCell ref="AF110:AG110"/>
    <mergeCell ref="Z111:AA111"/>
    <mergeCell ref="AC111:AD111"/>
    <mergeCell ref="AF111:AG111"/>
    <mergeCell ref="D112:J112"/>
    <mergeCell ref="K112:L112"/>
    <mergeCell ref="N112:P112"/>
    <mergeCell ref="Q112:R112"/>
    <mergeCell ref="T112:U112"/>
    <mergeCell ref="W112:X112"/>
    <mergeCell ref="Z112:AA112"/>
    <mergeCell ref="D111:J111"/>
    <mergeCell ref="K111:L111"/>
    <mergeCell ref="N111:P111"/>
    <mergeCell ref="Q111:R111"/>
    <mergeCell ref="T111:U111"/>
    <mergeCell ref="W111:X111"/>
    <mergeCell ref="AC112:AD112"/>
    <mergeCell ref="AF112:AG112"/>
    <mergeCell ref="D113:J113"/>
    <mergeCell ref="K113:L113"/>
    <mergeCell ref="N113:P113"/>
    <mergeCell ref="Q113:R113"/>
    <mergeCell ref="T113:U113"/>
    <mergeCell ref="W113:X113"/>
    <mergeCell ref="Z113:AA113"/>
    <mergeCell ref="AC113:AD113"/>
    <mergeCell ref="AF113:AG113"/>
    <mergeCell ref="D114:J114"/>
    <mergeCell ref="K114:L114"/>
    <mergeCell ref="N114:P114"/>
    <mergeCell ref="Q114:R114"/>
    <mergeCell ref="T114:U114"/>
    <mergeCell ref="W114:X114"/>
    <mergeCell ref="Z114:AA114"/>
    <mergeCell ref="AC114:AD114"/>
    <mergeCell ref="AF114:AG114"/>
    <mergeCell ref="Z115:AA115"/>
    <mergeCell ref="AC115:AD115"/>
    <mergeCell ref="AF115:AG115"/>
    <mergeCell ref="D116:J116"/>
    <mergeCell ref="K116:L116"/>
    <mergeCell ref="N116:P116"/>
    <mergeCell ref="Q116:R116"/>
    <mergeCell ref="T116:U116"/>
    <mergeCell ref="W116:X116"/>
    <mergeCell ref="Z116:AA116"/>
    <mergeCell ref="D115:J115"/>
    <mergeCell ref="K115:L115"/>
    <mergeCell ref="N115:P115"/>
    <mergeCell ref="Q115:R115"/>
    <mergeCell ref="T115:U115"/>
    <mergeCell ref="W115:X115"/>
    <mergeCell ref="AC116:AD116"/>
    <mergeCell ref="AF116:AG116"/>
    <mergeCell ref="D117:J117"/>
    <mergeCell ref="K117:L117"/>
    <mergeCell ref="N117:P117"/>
    <mergeCell ref="Q117:R117"/>
    <mergeCell ref="T117:U117"/>
    <mergeCell ref="W117:X117"/>
    <mergeCell ref="Z117:AA117"/>
    <mergeCell ref="AC117:AD117"/>
    <mergeCell ref="AF117:AG117"/>
    <mergeCell ref="D118:J118"/>
    <mergeCell ref="K118:L118"/>
    <mergeCell ref="N118:P118"/>
    <mergeCell ref="Q118:R118"/>
    <mergeCell ref="T118:U118"/>
    <mergeCell ref="W118:X118"/>
    <mergeCell ref="Z118:AA118"/>
    <mergeCell ref="AC118:AD118"/>
    <mergeCell ref="AF118:AG118"/>
    <mergeCell ref="Z119:AA119"/>
    <mergeCell ref="AC119:AD119"/>
    <mergeCell ref="AF119:AG119"/>
    <mergeCell ref="D120:J120"/>
    <mergeCell ref="K120:L120"/>
    <mergeCell ref="N120:P120"/>
    <mergeCell ref="Q120:R120"/>
    <mergeCell ref="T120:U120"/>
    <mergeCell ref="W120:X120"/>
    <mergeCell ref="Z120:AA120"/>
    <mergeCell ref="D119:J119"/>
    <mergeCell ref="K119:L119"/>
    <mergeCell ref="N119:P119"/>
    <mergeCell ref="Q119:R119"/>
    <mergeCell ref="T119:U119"/>
    <mergeCell ref="W119:X119"/>
    <mergeCell ref="AC120:AD120"/>
    <mergeCell ref="AF120:AG120"/>
    <mergeCell ref="A121:J121"/>
    <mergeCell ref="K121:L121"/>
    <mergeCell ref="N121:P121"/>
    <mergeCell ref="Q121:R121"/>
    <mergeCell ref="T121:U121"/>
    <mergeCell ref="W121:X121"/>
    <mergeCell ref="Z121:AA121"/>
    <mergeCell ref="AC121:AD121"/>
    <mergeCell ref="A96:B120"/>
    <mergeCell ref="AF121:AG121"/>
    <mergeCell ref="A123:AH123"/>
    <mergeCell ref="A124:C126"/>
    <mergeCell ref="D124:F126"/>
    <mergeCell ref="G124:H126"/>
    <mergeCell ref="I124:AB124"/>
    <mergeCell ref="AC124:AF126"/>
    <mergeCell ref="AG124:AH126"/>
    <mergeCell ref="I125:P125"/>
    <mergeCell ref="Q125:AB125"/>
    <mergeCell ref="I126:L126"/>
    <mergeCell ref="M126:P126"/>
    <mergeCell ref="Q126:T126"/>
    <mergeCell ref="U126:X126"/>
    <mergeCell ref="Y126:AB126"/>
    <mergeCell ref="A127:C128"/>
    <mergeCell ref="D127:F127"/>
    <mergeCell ref="G127:H127"/>
    <mergeCell ref="I127:L127"/>
    <mergeCell ref="M127:P127"/>
    <mergeCell ref="Q127:T127"/>
    <mergeCell ref="U127:X127"/>
    <mergeCell ref="Y127:AB127"/>
    <mergeCell ref="AC127:AF127"/>
    <mergeCell ref="AG127:AH127"/>
    <mergeCell ref="D128:F128"/>
    <mergeCell ref="G128:H128"/>
    <mergeCell ref="I128:L128"/>
    <mergeCell ref="M128:P128"/>
    <mergeCell ref="Q128:T128"/>
    <mergeCell ref="U128:X128"/>
    <mergeCell ref="Y128:AB128"/>
    <mergeCell ref="AC128:AF128"/>
    <mergeCell ref="AG128:AH128"/>
    <mergeCell ref="A129:C130"/>
    <mergeCell ref="D129:F129"/>
    <mergeCell ref="G129:H129"/>
    <mergeCell ref="I129:L129"/>
    <mergeCell ref="M129:P129"/>
    <mergeCell ref="Q129:T129"/>
    <mergeCell ref="U129:X129"/>
    <mergeCell ref="Y129:AB129"/>
    <mergeCell ref="AC129:AF129"/>
    <mergeCell ref="AG129:AH129"/>
    <mergeCell ref="D130:F130"/>
    <mergeCell ref="G130:H130"/>
    <mergeCell ref="I130:L130"/>
    <mergeCell ref="M130:P130"/>
    <mergeCell ref="Q130:T130"/>
    <mergeCell ref="U130:X130"/>
    <mergeCell ref="Y130:AB130"/>
    <mergeCell ref="AC130:AF130"/>
    <mergeCell ref="AG130:AH130"/>
    <mergeCell ref="A131:C132"/>
    <mergeCell ref="D131:F131"/>
    <mergeCell ref="G131:H131"/>
    <mergeCell ref="I131:L131"/>
    <mergeCell ref="M131:P131"/>
    <mergeCell ref="Q131:T131"/>
    <mergeCell ref="U131:X131"/>
    <mergeCell ref="Y131:AB131"/>
    <mergeCell ref="AC131:AF131"/>
    <mergeCell ref="AG131:AH131"/>
    <mergeCell ref="D132:F132"/>
    <mergeCell ref="G132:H132"/>
    <mergeCell ref="I132:L132"/>
    <mergeCell ref="M132:P132"/>
    <mergeCell ref="Q132:T132"/>
    <mergeCell ref="U132:X132"/>
    <mergeCell ref="Y132:AB132"/>
    <mergeCell ref="AC132:AF132"/>
    <mergeCell ref="AG132:AH132"/>
    <mergeCell ref="A133:F133"/>
    <mergeCell ref="G133:H133"/>
    <mergeCell ref="I133:L133"/>
    <mergeCell ref="M133:P133"/>
    <mergeCell ref="Q133:T133"/>
    <mergeCell ref="U133:X133"/>
    <mergeCell ref="Y133:AB133"/>
    <mergeCell ref="AC133:AF133"/>
    <mergeCell ref="AG133:AH133"/>
    <mergeCell ref="A134:C134"/>
    <mergeCell ref="D134:E134"/>
    <mergeCell ref="F134:H134"/>
    <mergeCell ref="I134:J134"/>
    <mergeCell ref="K134:M134"/>
    <mergeCell ref="N134:O134"/>
    <mergeCell ref="P134:R134"/>
    <mergeCell ref="S134:T134"/>
    <mergeCell ref="U134:W134"/>
    <mergeCell ref="AG135:AH135"/>
    <mergeCell ref="G136:AH136"/>
    <mergeCell ref="X134:Y134"/>
    <mergeCell ref="Z134:AB134"/>
    <mergeCell ref="AC134:AD134"/>
    <mergeCell ref="A135:C135"/>
    <mergeCell ref="G135:H135"/>
    <mergeCell ref="I135:P135"/>
    <mergeCell ref="Q135:T135"/>
    <mergeCell ref="U135:X135"/>
    <mergeCell ref="Y135:AB135"/>
    <mergeCell ref="AC135:AF135"/>
  </mergeCells>
  <phoneticPr fontId="3" type="noConversion"/>
  <conditionalFormatting sqref="I186:J191">
    <cfRule type="cellIs" dxfId="191" priority="40" operator="greaterThan">
      <formula>4</formula>
    </cfRule>
  </conditionalFormatting>
  <conditionalFormatting sqref="Q24">
    <cfRule type="expression" dxfId="190" priority="39">
      <formula>$Q$22*$Q$24-20&lt;-4</formula>
    </cfRule>
  </conditionalFormatting>
  <conditionalFormatting sqref="Q27">
    <cfRule type="expression" dxfId="189" priority="14">
      <formula>$Q$22*$Q$27-36&gt;=-4</formula>
    </cfRule>
    <cfRule type="expression" dxfId="188" priority="38">
      <formula>$Q$22*$Q$27-36&lt;-4</formula>
    </cfRule>
  </conditionalFormatting>
  <conditionalFormatting sqref="T27">
    <cfRule type="expression" dxfId="187" priority="15">
      <formula>$T$22*$T$27-36&gt;=-4</formula>
    </cfRule>
    <cfRule type="expression" dxfId="186" priority="37">
      <formula>$T$22*$T$27-36&lt;-4</formula>
    </cfRule>
  </conditionalFormatting>
  <conditionalFormatting sqref="G127:H127">
    <cfRule type="expression" dxfId="185" priority="35">
      <formula>$G$127&gt;4</formula>
    </cfRule>
  </conditionalFormatting>
  <conditionalFormatting sqref="G128:H128">
    <cfRule type="expression" dxfId="184" priority="34">
      <formula>$G$128&gt;4</formula>
    </cfRule>
  </conditionalFormatting>
  <conditionalFormatting sqref="G129:H129">
    <cfRule type="expression" dxfId="183" priority="33">
      <formula>$G$129&gt;4</formula>
    </cfRule>
  </conditionalFormatting>
  <conditionalFormatting sqref="G130:H130">
    <cfRule type="expression" dxfId="182" priority="32">
      <formula>$G$130&gt;4</formula>
    </cfRule>
  </conditionalFormatting>
  <conditionalFormatting sqref="G131:H131">
    <cfRule type="expression" dxfId="181" priority="31">
      <formula>$G$131&gt;4</formula>
    </cfRule>
  </conditionalFormatting>
  <conditionalFormatting sqref="G132:H133 G135:H135">
    <cfRule type="expression" dxfId="180" priority="30">
      <formula>$G$132&gt;4</formula>
    </cfRule>
  </conditionalFormatting>
  <conditionalFormatting sqref="Q90">
    <cfRule type="expression" dxfId="179" priority="29">
      <formula>$Q$90&gt;24</formula>
    </cfRule>
  </conditionalFormatting>
  <conditionalFormatting sqref="AF89">
    <cfRule type="expression" dxfId="178" priority="28">
      <formula>$AF$90&gt;24</formula>
    </cfRule>
  </conditionalFormatting>
  <conditionalFormatting sqref="AF89">
    <cfRule type="expression" dxfId="177" priority="27">
      <formula>$Q$90&gt;24</formula>
    </cfRule>
  </conditionalFormatting>
  <conditionalFormatting sqref="AB11">
    <cfRule type="expression" dxfId="176" priority="26">
      <formula>$AB$11&lt;&gt;19-$T$121+$T$97+$T$100</formula>
    </cfRule>
  </conditionalFormatting>
  <conditionalFormatting sqref="AB13">
    <cfRule type="expression" dxfId="175" priority="25">
      <formula>$AB$13&lt;&gt;19-$Z$121</formula>
    </cfRule>
  </conditionalFormatting>
  <conditionalFormatting sqref="AB14">
    <cfRule type="expression" dxfId="174" priority="24">
      <formula>$AB$14&lt;&gt;19-$AC$121</formula>
    </cfRule>
  </conditionalFormatting>
  <conditionalFormatting sqref="AB15">
    <cfRule type="expression" dxfId="173" priority="23">
      <formula>$AB$15&lt;&gt;19-$AF$121</formula>
    </cfRule>
  </conditionalFormatting>
  <conditionalFormatting sqref="AB10">
    <cfRule type="expression" dxfId="172" priority="22">
      <formula>$AB$10&lt;&gt;19-$Q$121</formula>
    </cfRule>
  </conditionalFormatting>
  <conditionalFormatting sqref="AB12">
    <cfRule type="expression" dxfId="171" priority="21">
      <formula>$AB$12&lt;&gt;19-$W$121+$W$98+$W$101</formula>
    </cfRule>
  </conditionalFormatting>
  <conditionalFormatting sqref="Q28">
    <cfRule type="expression" dxfId="170" priority="20">
      <formula>$Q$22+$T$22&lt;27</formula>
    </cfRule>
  </conditionalFormatting>
  <conditionalFormatting sqref="T28">
    <cfRule type="expression" dxfId="169" priority="19">
      <formula>$Q$22+$T$22&lt;27</formula>
    </cfRule>
  </conditionalFormatting>
  <conditionalFormatting sqref="Q29">
    <cfRule type="expression" dxfId="168" priority="17">
      <formula>$Q$22*$Q$29-36&gt;=-4</formula>
    </cfRule>
    <cfRule type="expression" dxfId="167" priority="18">
      <formula>$Q$22*$Q$29-36&lt;-4</formula>
    </cfRule>
  </conditionalFormatting>
  <conditionalFormatting sqref="AF89">
    <cfRule type="expression" dxfId="166" priority="13">
      <formula>$Q$90&gt;24</formula>
    </cfRule>
  </conditionalFormatting>
  <conditionalFormatting sqref="T90">
    <cfRule type="expression" dxfId="165" priority="12">
      <formula>$T$90&gt;26</formula>
    </cfRule>
  </conditionalFormatting>
  <conditionalFormatting sqref="W90">
    <cfRule type="expression" dxfId="164" priority="11">
      <formula>$W$90&gt;26</formula>
    </cfRule>
  </conditionalFormatting>
  <conditionalFormatting sqref="Z90">
    <cfRule type="expression" dxfId="163" priority="10">
      <formula>$Z$90&gt;28</formula>
    </cfRule>
  </conditionalFormatting>
  <conditionalFormatting sqref="AC90">
    <cfRule type="expression" dxfId="162" priority="9">
      <formula>$AC$90&gt;28</formula>
    </cfRule>
  </conditionalFormatting>
  <conditionalFormatting sqref="AF90">
    <cfRule type="expression" dxfId="161" priority="8">
      <formula>$Q$90&gt;26</formula>
    </cfRule>
  </conditionalFormatting>
  <conditionalFormatting sqref="W26">
    <cfRule type="expression" dxfId="160" priority="7">
      <formula>$W$26*$W$22-32&lt;-4</formula>
    </cfRule>
  </conditionalFormatting>
  <conditionalFormatting sqref="T25">
    <cfRule type="expression" dxfId="159" priority="1">
      <formula>$T$25*$T$22&lt;40</formula>
    </cfRule>
  </conditionalFormatting>
  <dataValidations count="37">
    <dataValidation operator="greaterThan" allowBlank="1" showInputMessage="1" showErrorMessage="1" promptTitle="填写提示" prompt="课程在第六学期周学时，只能填写大于0的整数。" sqref="AF121:AF122"/>
    <dataValidation operator="greaterThan" allowBlank="1" showInputMessage="1" showErrorMessage="1" promptTitle="填写提示" prompt="课程在第五学期的周学时数，只能输入大于0的整数。" sqref="AC121:AC122"/>
    <dataValidation operator="greaterThan" allowBlank="1" showInputMessage="1" showErrorMessage="1" promptTitle="填写提示" prompt="课程在第四学期周学时，只能填写大于0的整数。" sqref="Z121:Z122"/>
    <dataValidation operator="greaterThan" allowBlank="1" showInputMessage="1" showErrorMessage="1" promptTitle="填写提示" prompt="课程在第三学期的周学时数，只能输入大于0的整数。" sqref="W121:W122"/>
    <dataValidation operator="greaterThan" allowBlank="1" showInputMessage="1" showErrorMessage="1" promptTitle="填写提示" prompt="课程在第二学期周学时，只能填写大于0的整数。" sqref="T121:T122"/>
    <dataValidation type="decimal" allowBlank="1" showInputMessage="1" showErrorMessage="1" sqref="Q96:R120 T96:U120 W96:X120 Z96:AA120 AC96:AD120 AF96:AG120">
      <formula1>0</formula1>
      <formula2>19</formula2>
    </dataValidation>
    <dataValidation allowBlank="1" showInputMessage="1" showErrorMessage="1" promptTitle="填写提示" prompt="理论授课时间占总授课时间的比例。&#10;例如：&#10;课程实践授课时间占总授课时间比例为30%，则填写30即可。&#10;该比例原则上不能超过70%；如果超过70%，建议开设实践课。" sqref="M126 M127:P132 AG89:AH90 O89:P90 R89:S90 U89:V90 X89:Y90 AA89:AB90 AD89:AE90 N30:N90 M27:M90"/>
    <dataValidation operator="greaterThanOrEqual" allowBlank="1" showInputMessage="1" showErrorMessage="1" promptTitle="填写提示" prompt="课程在第一学期周学时，只能填写大于0的整数。" sqref="Q125 Q121:Q122"/>
    <dataValidation operator="greaterThan" allowBlank="1" showInputMessage="1" showErrorMessage="1" promptTitle="输入提示" prompt="输入课程考试所在的学期。&#10;例：&#10;课程在第2学期为考试课，则输入2；&#10;课程在第1、3学期为考试课，则输入13。" sqref="I125:P125 I126:L126"/>
    <dataValidation operator="greaterThan" allowBlank="1" showInputMessage="1" showErrorMessage="1" promptTitle="输入提示" prompt="输入课程考查所在的学期。&#10;例：&#10;课程在第2学期为考查课，则输入2；&#10;课程在第1、3学期为考查课，则输入13。" sqref="I124"/>
    <dataValidation type="whole" operator="greaterThan" allowBlank="1" showInputMessage="1" showErrorMessage="1" sqref="K25:L39">
      <formula1>0</formula1>
    </dataValidation>
    <dataValidation operator="greaterThan" allowBlank="1" showInputMessage="1" showErrorMessage="1" promptTitle="课程总学分" prompt="理论课按每16学时计1学分。对于跨学期开设的课程，应首先计算出该课程每一学期的学分，然后求和得出该课程的总学分。每门课每学期学分以0.5学分为单位折算，折算方法为二舍三入、七退八进。" sqref="N26:N29"/>
    <dataValidation type="whole" operator="greaterThan" allowBlank="1" showInputMessage="1" showErrorMessage="1" promptTitle="输入提示" prompt="课程在第六学期的周学时，只能填写大于0的整数" sqref="AF91:AF92 AF25:AF42 AF44:AF88">
      <formula1>0</formula1>
    </dataValidation>
    <dataValidation type="whole" operator="greaterThan" allowBlank="1" showInputMessage="1" showErrorMessage="1" promptTitle="输入提示" prompt="课程在第四学期的周学时，只能填写大于0的整数。" sqref="Z91:Z92 Z44:Z88 Z25:Z40 Z42">
      <formula1>0</formula1>
    </dataValidation>
    <dataValidation type="whole" operator="greaterThan" allowBlank="1" showInputMessage="1" showErrorMessage="1" promptTitle="填写提示" prompt="输入课程在第三学期的周学时，只能输入大于0的整数" sqref="W91:W92 W44:W88 W25:W39 W41:W42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一学期的周学时数，只能输入大于0的整数。" sqref="Z90 AF43 Q25:Q88 AC90 T90 W90 T43 W43 Z43 AC43 Q90:Q92 AF90">
      <formula1>0</formula1>
    </dataValidation>
    <dataValidation type="whole" operator="greaterThan" allowBlank="1" showInputMessage="1" showErrorMessage="1" promptTitle="填写提示" prompt="填写课程在第二学期的周学时，大于0的整数。" sqref="T91:T92 T44:T88 T25:T38 T40:T42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五学期的周学时数，只能输入大于0的整数。" sqref="AC91:AC92 AC44:AC88 AC25:AC41">
      <formula1>0</formula1>
    </dataValidation>
    <dataValidation operator="greaterThanOrEqual" allowBlank="1" showInputMessage="1" showErrorMessage="1" sqref="Q135:T135"/>
    <dataValidation operator="greaterThan" allowBlank="1" showInputMessage="1" showErrorMessage="1" errorTitle="输入非法数据" error="课程周学时只能输入大于0的整数。" promptTitle="课程周学时" prompt="课程在第三学期的周学时数，只能输入大于0的整数。" sqref="S96:S120 AD121:AD122 U121:U122 AG121:AG122 AG91:AH92 U91:V92 X122 M96:M120 AA91:AB92 AD91:AE92 V96:V122 X91:Y92 AB96:AB122 Y96:Y122 AH96:AH122 AA121:AA122 AG124 AE96:AE122"/>
    <dataValidation operator="greaterThan" allowBlank="1" showInputMessage="1" showErrorMessage="1" sqref="K44:L88 K128:L129 K40:L42 K91:L92 K96:L122"/>
    <dataValidation type="whole" operator="greaterThanOrEqual" allowBlank="1" showInputMessage="1" showErrorMessage="1" sqref="N139:P139 AC135 W135 L137:M139 Z135 L130 AF135 Q137:AH139">
      <formula1>0</formula1>
    </dataValidation>
    <dataValidation allowBlank="1" showInputMessage="1" showErrorMessage="1" promptTitle="输入提示" prompt="输入课程名称" sqref="G124 D124 E128:F128 D122 D96:D103 D92 E130:F130 D40:D42 D106:D120 D44:D88 E135:G135 E132:F133 G127:G133 D127:D135"/>
    <dataValidation type="whole" operator="greaterThan" allowBlank="1" showInputMessage="1" showErrorMessage="1" promptTitle="输入提示" prompt="输入课程考试所在的学期。&#10;例：&#10;课程在第2学期为考试课，则输入2；&#10;课程在第1、3学期为考试课，则输入13。" sqref="I127:I129">
      <formula1>0</formula1>
    </dataValidation>
    <dataValidation allowBlank="1" showInputMessage="1" showErrorMessage="1" promptTitle="填写提示" prompt="填写开设的课程名称" sqref="B145:K181"/>
    <dataValidation type="whole" allowBlank="1" showInputMessage="1" showErrorMessage="1" promptTitle="填写提示" prompt="填写本课程在该学期的实训周数。&#10;只能是1至18之间的整数。" sqref="T143:U181 AF143:AG181 W143:X181 Z143:AA181 Q143:R181 AC143:AD181">
      <formula1>1</formula1>
      <formula2>18</formula2>
    </dataValidation>
    <dataValidation type="whole" operator="greaterThan" allowBlank="1" showInputMessage="1" showErrorMessage="1" promptTitle="输入提示" prompt="输入课程考查所在的学期。&#10;例：&#10;课程在第2学期为考查课，则输入2；&#10;课程在第1、3学期为考查课，则输入13。" sqref="J128:J129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三学期的周学时数，只能输入大于0的整数。" sqref="S91:S92 S121:S122">
      <formula1>0</formula1>
    </dataValidation>
    <dataValidation type="decimal" allowBlank="1" showInputMessage="1" showErrorMessage="1" promptTitle="填写提示" prompt="理论授课时间占总授课时间的比例。&#10;例如：&#10;课程实践授课时间占总授课时间比例为30%，则填写30即可。&#10;该比例原则上不能超过70%；如果超过70%，建议开设实践课。" sqref="M121:M122 M91:N92">
      <formula1>0</formula1>
      <formula2>0.7</formula2>
    </dataValidation>
    <dataValidation operator="greaterThan" allowBlank="1" showInputMessage="1" showErrorMessage="1" errorTitle="输入非法数据" error="课程周学时只能输入大于0的整数。" promptTitle="课程周学时" prompt="课程在第一学期的周学时数，只能输入大于0的整数。" sqref="Q89 AC89 T89 W89 Z89 AF89"/>
    <dataValidation type="list" allowBlank="1" showInputMessage="1" showErrorMessage="1" sqref="C6:J6">
      <formula1>"文法系,机电工程学院,电气与信息工程学院,建筑与测绘工程学院,经济管理系,基础教育学院"</formula1>
    </dataValidation>
    <dataValidation type="list" allowBlank="1" showInputMessage="1" showErrorMessage="1" promptTitle="填写提示" prompt=":代表考试所在周；&#10;◇代表实训周；&#10;◇:代表实训考试周;&#10;⊙代表课程设计周；&#10;☆代表顶岗实习周；&#10;★代表企业岗位实习；&#10;※代表公益劳动与机动周；&#10;△代表入学、军事和毕业教育；&#10;◆代表假期。" sqref="B10:AA15">
      <formula1>"△,:,☆,★,◇,◇:,◆,⊙"</formula1>
    </dataValidation>
    <dataValidation type="list" allowBlank="1" showInputMessage="1" showErrorMessage="1" sqref="C5:J5">
      <formula1>"文法与管理学院,机电工程学院,电气与信息工程学院,建筑与测绘工程学院,基础教育学院"</formula1>
    </dataValidation>
    <dataValidation type="whole" operator="greaterThanOrEqual" allowBlank="1" showInputMessage="1" showErrorMessage="1" promptTitle="填写提示" prompt="填写课程在第二学期的周学时，大于0的整数。" sqref="T39">
      <formula1>0</formula1>
    </dataValidation>
    <dataValidation type="whole" operator="greaterThanOrEqual" allowBlank="1" showInputMessage="1" showErrorMessage="1" promptTitle="填写提示" prompt="输入课程在第三学期的周学时，只能输入大于0的整数" sqref="W40">
      <formula1>0</formula1>
    </dataValidation>
    <dataValidation type="whole" operator="greaterThanOrEqual" allowBlank="1" showInputMessage="1" showErrorMessage="1" promptTitle="输入提示" prompt="课程在第四学期的周学时，只能填写大于0的整数。" sqref="Z41">
      <formula1>0</formula1>
    </dataValidation>
    <dataValidation type="whole" operator="greaterThanOrEqual" allowBlank="1" showInputMessage="1" showErrorMessage="1" errorTitle="输入非法数据" error="课程周学时只能输入大于0的整数。" promptTitle="课程周学时" prompt="课程在第五学期的周学时数，只能输入大于0的整数。" sqref="AC42">
      <formula1>0</formula1>
    </dataValidation>
  </dataValidations>
  <pageMargins left="0.70866141732283472" right="0.70866141732283472" top="0.74803149606299213" bottom="0.55118110236220474" header="0.31496062992125984" footer="0.31496062992125984"/>
  <pageSetup paperSize="9" scale="50" fitToHeight="2" orientation="portrait" verticalDpi="1200" r:id="rId1"/>
  <headerFooter>
    <oddHeader>&amp;C&amp;"宋体,加粗"&amp;24&amp;U北京工业职业技术学院2020级教学计划表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H193"/>
  <sheetViews>
    <sheetView showGridLines="0" view="pageBreakPreview" topLeftCell="A19" zoomScaleNormal="50" zoomScaleSheetLayoutView="100" workbookViewId="0">
      <selection activeCell="D34" sqref="D34:J34"/>
    </sheetView>
  </sheetViews>
  <sheetFormatPr defaultRowHeight="14.25"/>
  <cols>
    <col min="1" max="1" width="4.5" style="1" customWidth="1"/>
    <col min="2" max="34" width="4.625" style="1" customWidth="1"/>
    <col min="35" max="16384" width="9" style="1"/>
  </cols>
  <sheetData>
    <row r="4" spans="1:34" ht="15" customHeight="1" thickBot="1">
      <c r="A4" s="71" t="s">
        <v>0</v>
      </c>
      <c r="B4" s="70"/>
      <c r="C4" s="232"/>
      <c r="D4" s="232"/>
      <c r="E4" s="232"/>
      <c r="F4" s="232"/>
      <c r="G4" s="232"/>
      <c r="H4" s="232"/>
      <c r="I4" s="232"/>
      <c r="J4" s="232"/>
      <c r="K4" s="233" t="s">
        <v>1</v>
      </c>
      <c r="L4" s="233"/>
      <c r="M4" s="233"/>
      <c r="N4" s="234" t="s">
        <v>2</v>
      </c>
      <c r="O4" s="234"/>
      <c r="S4" s="235" t="s">
        <v>3</v>
      </c>
      <c r="T4" s="235"/>
      <c r="U4" s="235"/>
      <c r="V4" s="234" t="s">
        <v>4</v>
      </c>
      <c r="W4" s="234"/>
      <c r="AA4" s="211" t="s">
        <v>5</v>
      </c>
      <c r="AB4" s="211"/>
      <c r="AC4" s="211"/>
      <c r="AD4" s="225" t="s">
        <v>6</v>
      </c>
      <c r="AE4" s="225"/>
      <c r="AF4" s="69"/>
    </row>
    <row r="5" spans="1:34" ht="15" customHeight="1" thickBot="1">
      <c r="A5" s="226" t="s">
        <v>77</v>
      </c>
      <c r="B5" s="226"/>
      <c r="C5" s="227"/>
      <c r="D5" s="227"/>
      <c r="E5" s="227"/>
      <c r="F5" s="227"/>
      <c r="G5" s="227"/>
      <c r="H5" s="227"/>
      <c r="I5" s="227"/>
      <c r="J5" s="227"/>
      <c r="K5" s="211" t="s">
        <v>7</v>
      </c>
      <c r="L5" s="211"/>
      <c r="M5" s="211"/>
      <c r="N5" s="228"/>
      <c r="O5" s="228"/>
      <c r="S5" s="229" t="s">
        <v>8</v>
      </c>
      <c r="T5" s="230"/>
      <c r="U5" s="230"/>
      <c r="V5" s="228"/>
      <c r="W5" s="228"/>
      <c r="AA5" s="211" t="s">
        <v>9</v>
      </c>
      <c r="AB5" s="211"/>
      <c r="AC5" s="211"/>
      <c r="AD5" s="231"/>
      <c r="AE5" s="231"/>
      <c r="AF5" s="231"/>
    </row>
    <row r="6" spans="1:34" ht="15" customHeight="1">
      <c r="A6" s="47"/>
      <c r="B6" s="47"/>
      <c r="C6" s="68"/>
      <c r="D6" s="68"/>
      <c r="E6" s="68"/>
      <c r="F6" s="68"/>
      <c r="G6" s="68"/>
      <c r="H6" s="68"/>
      <c r="I6" s="68"/>
      <c r="J6" s="68"/>
      <c r="K6" s="63"/>
      <c r="L6" s="63"/>
      <c r="M6" s="63"/>
      <c r="N6" s="65"/>
      <c r="O6" s="65"/>
      <c r="P6" s="64"/>
      <c r="Q6" s="64"/>
      <c r="R6" s="64"/>
      <c r="S6" s="67"/>
      <c r="T6" s="66"/>
      <c r="U6" s="66"/>
      <c r="V6" s="65"/>
      <c r="W6" s="65"/>
      <c r="X6" s="64"/>
      <c r="Y6" s="64"/>
      <c r="Z6" s="64"/>
      <c r="AA6" s="63"/>
      <c r="AB6" s="63"/>
      <c r="AC6" s="63"/>
      <c r="AD6" s="62"/>
      <c r="AE6" s="62"/>
      <c r="AF6" s="62"/>
    </row>
    <row r="7" spans="1:34" ht="18.75" customHeight="1" thickBot="1">
      <c r="A7" s="218" t="s">
        <v>10</v>
      </c>
      <c r="B7" s="218"/>
      <c r="C7" s="218"/>
      <c r="D7" s="218"/>
      <c r="E7" s="218"/>
      <c r="F7" s="218"/>
      <c r="G7" s="218"/>
      <c r="H7" s="218"/>
    </row>
    <row r="8" spans="1:34" ht="14.25" customHeight="1" thickBot="1">
      <c r="A8" s="219"/>
      <c r="B8" s="221"/>
      <c r="C8" s="221"/>
      <c r="D8" s="221"/>
      <c r="E8" s="221"/>
      <c r="F8" s="221"/>
      <c r="G8" s="221"/>
      <c r="H8" s="221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10" t="s">
        <v>11</v>
      </c>
      <c r="AC8" s="210"/>
      <c r="AD8" s="210"/>
      <c r="AE8" s="210"/>
      <c r="AF8" s="223" t="s">
        <v>12</v>
      </c>
      <c r="AG8" s="209" t="s">
        <v>13</v>
      </c>
      <c r="AH8" s="209" t="s">
        <v>14</v>
      </c>
    </row>
    <row r="9" spans="1:34" ht="60" customHeight="1" thickBot="1">
      <c r="A9" s="220"/>
      <c r="B9" s="53">
        <v>1</v>
      </c>
      <c r="C9" s="53">
        <v>2</v>
      </c>
      <c r="D9" s="53">
        <v>3</v>
      </c>
      <c r="E9" s="53">
        <v>4</v>
      </c>
      <c r="F9" s="53">
        <v>5</v>
      </c>
      <c r="G9" s="53">
        <v>6</v>
      </c>
      <c r="H9" s="53">
        <v>7</v>
      </c>
      <c r="I9" s="53">
        <v>8</v>
      </c>
      <c r="J9" s="53">
        <v>9</v>
      </c>
      <c r="K9" s="53">
        <v>10</v>
      </c>
      <c r="L9" s="53">
        <v>11</v>
      </c>
      <c r="M9" s="53">
        <v>12</v>
      </c>
      <c r="N9" s="53">
        <v>13</v>
      </c>
      <c r="O9" s="53">
        <v>14</v>
      </c>
      <c r="P9" s="53">
        <v>15</v>
      </c>
      <c r="Q9" s="53">
        <v>16</v>
      </c>
      <c r="R9" s="53">
        <v>17</v>
      </c>
      <c r="S9" s="53">
        <v>18</v>
      </c>
      <c r="T9" s="53">
        <v>19</v>
      </c>
      <c r="U9" s="53">
        <v>20</v>
      </c>
      <c r="V9" s="53">
        <v>21</v>
      </c>
      <c r="W9" s="53">
        <v>22</v>
      </c>
      <c r="X9" s="53">
        <v>23</v>
      </c>
      <c r="Y9" s="53">
        <v>24</v>
      </c>
      <c r="Z9" s="53">
        <v>25</v>
      </c>
      <c r="AA9" s="53">
        <v>26</v>
      </c>
      <c r="AB9" s="61" t="s">
        <v>15</v>
      </c>
      <c r="AC9" s="61" t="s">
        <v>16</v>
      </c>
      <c r="AD9" s="61" t="s">
        <v>17</v>
      </c>
      <c r="AE9" s="61" t="s">
        <v>18</v>
      </c>
      <c r="AF9" s="224"/>
      <c r="AG9" s="210"/>
      <c r="AH9" s="210"/>
    </row>
    <row r="10" spans="1:34" ht="15" thickBot="1">
      <c r="A10" s="53">
        <v>1</v>
      </c>
      <c r="B10" s="60" t="s">
        <v>19</v>
      </c>
      <c r="C10" s="60" t="s">
        <v>75</v>
      </c>
      <c r="D10" s="60"/>
      <c r="E10" s="58" t="s">
        <v>20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6" t="s">
        <v>21</v>
      </c>
      <c r="V10" s="56" t="s">
        <v>21</v>
      </c>
      <c r="W10" s="56" t="s">
        <v>21</v>
      </c>
      <c r="X10" s="56" t="s">
        <v>21</v>
      </c>
      <c r="Y10" s="56" t="s">
        <v>21</v>
      </c>
      <c r="Z10" s="56" t="s">
        <v>21</v>
      </c>
      <c r="AA10" s="56" t="s">
        <v>21</v>
      </c>
      <c r="AB10" s="53">
        <f t="shared" ref="AB10:AB15" si="0">COUNTBLANK(B10:AA10)+COUNTIF(B10:AA10,":")</f>
        <v>16</v>
      </c>
      <c r="AC10" s="53">
        <f t="shared" ref="AC10:AC15" si="1">COUNTIF(B10:AA10,"◇")+COUNTIF(B10:AA10,"◇:")</f>
        <v>0</v>
      </c>
      <c r="AD10" s="53">
        <f t="shared" ref="AD10:AD15" si="2">COUNTIF(B10:AA10,"⊙")+COUNTIF(B10:AA10,"⊙:")</f>
        <v>0</v>
      </c>
      <c r="AE10" s="53">
        <f t="shared" ref="AE10:AE15" si="3">COUNTIF(B10:AA10,"☆")</f>
        <v>0</v>
      </c>
      <c r="AF10" s="53">
        <f t="shared" ref="AF10:AF15" si="4">COUNTIF(B10:AA10,"△")++COUNTIF(B10:AA10,"※")</f>
        <v>3</v>
      </c>
      <c r="AG10" s="53">
        <f t="shared" ref="AG10:AG15" si="5">COUNTIF(B10:AA10,"◆")</f>
        <v>7</v>
      </c>
      <c r="AH10" s="53">
        <f t="shared" ref="AH10:AH15" si="6">SUM(AB10:AG10)</f>
        <v>26</v>
      </c>
    </row>
    <row r="11" spans="1:34" ht="15" thickBot="1">
      <c r="A11" s="53">
        <v>2</v>
      </c>
      <c r="B11" s="58" t="s">
        <v>20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6" t="s">
        <v>21</v>
      </c>
      <c r="V11" s="56" t="s">
        <v>21</v>
      </c>
      <c r="W11" s="56" t="s">
        <v>21</v>
      </c>
      <c r="X11" s="56" t="s">
        <v>21</v>
      </c>
      <c r="Y11" s="56" t="s">
        <v>21</v>
      </c>
      <c r="Z11" s="56" t="s">
        <v>21</v>
      </c>
      <c r="AA11" s="56" t="s">
        <v>21</v>
      </c>
      <c r="AB11" s="53">
        <f t="shared" si="0"/>
        <v>18</v>
      </c>
      <c r="AC11" s="53">
        <f t="shared" si="1"/>
        <v>0</v>
      </c>
      <c r="AD11" s="53">
        <f t="shared" si="2"/>
        <v>0</v>
      </c>
      <c r="AE11" s="53">
        <f t="shared" si="3"/>
        <v>0</v>
      </c>
      <c r="AF11" s="53">
        <f t="shared" si="4"/>
        <v>1</v>
      </c>
      <c r="AG11" s="53">
        <f t="shared" si="5"/>
        <v>7</v>
      </c>
      <c r="AH11" s="55">
        <f t="shared" si="6"/>
        <v>26</v>
      </c>
    </row>
    <row r="12" spans="1:34" ht="15" thickBot="1">
      <c r="A12" s="53">
        <v>3</v>
      </c>
      <c r="B12" s="58" t="s">
        <v>20</v>
      </c>
      <c r="C12" s="58" t="s">
        <v>20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6" t="s">
        <v>21</v>
      </c>
      <c r="V12" s="56" t="s">
        <v>21</v>
      </c>
      <c r="W12" s="56" t="s">
        <v>21</v>
      </c>
      <c r="X12" s="56" t="s">
        <v>21</v>
      </c>
      <c r="Y12" s="56" t="s">
        <v>21</v>
      </c>
      <c r="Z12" s="56" t="s">
        <v>21</v>
      </c>
      <c r="AA12" s="56" t="s">
        <v>21</v>
      </c>
      <c r="AB12" s="53">
        <f t="shared" si="0"/>
        <v>17</v>
      </c>
      <c r="AC12" s="53">
        <f t="shared" si="1"/>
        <v>0</v>
      </c>
      <c r="AD12" s="53">
        <f t="shared" si="2"/>
        <v>0</v>
      </c>
      <c r="AE12" s="53">
        <f t="shared" si="3"/>
        <v>0</v>
      </c>
      <c r="AF12" s="53">
        <f t="shared" si="4"/>
        <v>2</v>
      </c>
      <c r="AG12" s="53">
        <f t="shared" si="5"/>
        <v>7</v>
      </c>
      <c r="AH12" s="55">
        <f t="shared" si="6"/>
        <v>26</v>
      </c>
    </row>
    <row r="13" spans="1:34" ht="15" thickBot="1">
      <c r="A13" s="53">
        <v>4</v>
      </c>
      <c r="B13" s="58" t="s">
        <v>20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6" t="s">
        <v>21</v>
      </c>
      <c r="V13" s="56" t="s">
        <v>21</v>
      </c>
      <c r="W13" s="56" t="s">
        <v>21</v>
      </c>
      <c r="X13" s="56" t="s">
        <v>21</v>
      </c>
      <c r="Y13" s="56" t="s">
        <v>21</v>
      </c>
      <c r="Z13" s="56" t="s">
        <v>21</v>
      </c>
      <c r="AA13" s="56" t="s">
        <v>21</v>
      </c>
      <c r="AB13" s="53">
        <f t="shared" si="0"/>
        <v>18</v>
      </c>
      <c r="AC13" s="53">
        <f t="shared" si="1"/>
        <v>0</v>
      </c>
      <c r="AD13" s="53">
        <f t="shared" si="2"/>
        <v>0</v>
      </c>
      <c r="AE13" s="53">
        <f t="shared" si="3"/>
        <v>0</v>
      </c>
      <c r="AF13" s="53">
        <f t="shared" si="4"/>
        <v>1</v>
      </c>
      <c r="AG13" s="53">
        <f t="shared" si="5"/>
        <v>7</v>
      </c>
      <c r="AH13" s="55">
        <f t="shared" si="6"/>
        <v>26</v>
      </c>
    </row>
    <row r="14" spans="1:34" ht="15" thickBot="1">
      <c r="A14" s="53">
        <v>5</v>
      </c>
      <c r="B14" s="58" t="s">
        <v>20</v>
      </c>
      <c r="C14" s="58" t="s">
        <v>20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6" t="s">
        <v>21</v>
      </c>
      <c r="V14" s="56" t="s">
        <v>21</v>
      </c>
      <c r="W14" s="56" t="s">
        <v>21</v>
      </c>
      <c r="X14" s="56" t="s">
        <v>21</v>
      </c>
      <c r="Y14" s="56" t="s">
        <v>21</v>
      </c>
      <c r="Z14" s="56" t="s">
        <v>21</v>
      </c>
      <c r="AA14" s="56" t="s">
        <v>21</v>
      </c>
      <c r="AB14" s="53">
        <f t="shared" si="0"/>
        <v>17</v>
      </c>
      <c r="AC14" s="53">
        <f t="shared" si="1"/>
        <v>0</v>
      </c>
      <c r="AD14" s="53">
        <f t="shared" si="2"/>
        <v>0</v>
      </c>
      <c r="AE14" s="53">
        <f t="shared" si="3"/>
        <v>0</v>
      </c>
      <c r="AF14" s="53">
        <f t="shared" si="4"/>
        <v>2</v>
      </c>
      <c r="AG14" s="53">
        <f t="shared" si="5"/>
        <v>7</v>
      </c>
      <c r="AH14" s="55">
        <f t="shared" si="6"/>
        <v>26</v>
      </c>
    </row>
    <row r="15" spans="1:34" ht="15" thickBot="1">
      <c r="A15" s="53">
        <v>6</v>
      </c>
      <c r="B15" s="56" t="s">
        <v>22</v>
      </c>
      <c r="C15" s="56" t="s">
        <v>22</v>
      </c>
      <c r="D15" s="56" t="s">
        <v>22</v>
      </c>
      <c r="E15" s="56" t="s">
        <v>22</v>
      </c>
      <c r="F15" s="56" t="s">
        <v>22</v>
      </c>
      <c r="G15" s="56" t="s">
        <v>22</v>
      </c>
      <c r="H15" s="56" t="s">
        <v>22</v>
      </c>
      <c r="I15" s="56" t="s">
        <v>22</v>
      </c>
      <c r="J15" s="56" t="s">
        <v>22</v>
      </c>
      <c r="K15" s="56" t="s">
        <v>22</v>
      </c>
      <c r="L15" s="56" t="s">
        <v>22</v>
      </c>
      <c r="M15" s="56" t="s">
        <v>22</v>
      </c>
      <c r="N15" s="56" t="s">
        <v>22</v>
      </c>
      <c r="O15" s="56" t="s">
        <v>22</v>
      </c>
      <c r="P15" s="56" t="s">
        <v>22</v>
      </c>
      <c r="Q15" s="56" t="s">
        <v>22</v>
      </c>
      <c r="R15" s="56" t="s">
        <v>22</v>
      </c>
      <c r="S15" s="56" t="s">
        <v>22</v>
      </c>
      <c r="T15" s="56" t="s">
        <v>19</v>
      </c>
      <c r="U15" s="56" t="s">
        <v>21</v>
      </c>
      <c r="V15" s="56" t="s">
        <v>21</v>
      </c>
      <c r="W15" s="56" t="s">
        <v>21</v>
      </c>
      <c r="X15" s="56" t="s">
        <v>21</v>
      </c>
      <c r="Y15" s="56" t="s">
        <v>21</v>
      </c>
      <c r="Z15" s="56" t="s">
        <v>21</v>
      </c>
      <c r="AA15" s="56" t="s">
        <v>21</v>
      </c>
      <c r="AB15" s="53">
        <f t="shared" si="0"/>
        <v>0</v>
      </c>
      <c r="AC15" s="53">
        <f t="shared" si="1"/>
        <v>0</v>
      </c>
      <c r="AD15" s="53">
        <f t="shared" si="2"/>
        <v>0</v>
      </c>
      <c r="AE15" s="53">
        <f t="shared" si="3"/>
        <v>18</v>
      </c>
      <c r="AF15" s="53">
        <f t="shared" si="4"/>
        <v>1</v>
      </c>
      <c r="AG15" s="53">
        <f t="shared" si="5"/>
        <v>7</v>
      </c>
      <c r="AH15" s="55">
        <f t="shared" si="6"/>
        <v>26</v>
      </c>
    </row>
    <row r="16" spans="1:34" ht="15" thickBo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2"/>
      <c r="AA16" s="54" t="s">
        <v>23</v>
      </c>
      <c r="AB16" s="53">
        <f t="shared" ref="AB16:AH16" si="7">SUM(AB10:AB15)</f>
        <v>86</v>
      </c>
      <c r="AC16" s="53">
        <f t="shared" si="7"/>
        <v>0</v>
      </c>
      <c r="AD16" s="53">
        <f t="shared" si="7"/>
        <v>0</v>
      </c>
      <c r="AE16" s="53">
        <f t="shared" si="7"/>
        <v>18</v>
      </c>
      <c r="AF16" s="53">
        <f t="shared" si="7"/>
        <v>10</v>
      </c>
      <c r="AG16" s="53">
        <f t="shared" si="7"/>
        <v>42</v>
      </c>
      <c r="AH16" s="53">
        <f t="shared" si="7"/>
        <v>156</v>
      </c>
    </row>
    <row r="17" spans="1:34">
      <c r="A17" s="1" t="s">
        <v>24</v>
      </c>
      <c r="C17" s="52" t="s">
        <v>25</v>
      </c>
      <c r="D17" s="213" t="s">
        <v>26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</row>
    <row r="18" spans="1:34">
      <c r="C18" s="5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</row>
    <row r="19" spans="1:34" ht="18.75" customHeight="1" thickBot="1">
      <c r="A19" s="214" t="s">
        <v>71</v>
      </c>
      <c r="B19" s="214"/>
      <c r="C19" s="214"/>
      <c r="D19" s="214"/>
      <c r="E19" s="214"/>
      <c r="F19" s="214"/>
      <c r="G19" s="214"/>
      <c r="H19" s="214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ht="15.95" customHeight="1">
      <c r="A20" s="144" t="s">
        <v>27</v>
      </c>
      <c r="B20" s="145"/>
      <c r="C20" s="145" t="s">
        <v>28</v>
      </c>
      <c r="D20" s="206" t="s">
        <v>51</v>
      </c>
      <c r="E20" s="206"/>
      <c r="F20" s="206"/>
      <c r="G20" s="206"/>
      <c r="H20" s="206"/>
      <c r="I20" s="206"/>
      <c r="J20" s="206"/>
      <c r="K20" s="145" t="s">
        <v>29</v>
      </c>
      <c r="L20" s="145"/>
      <c r="M20" s="215" t="s">
        <v>30</v>
      </c>
      <c r="N20" s="215" t="s">
        <v>97</v>
      </c>
      <c r="O20" s="204" t="s">
        <v>31</v>
      </c>
      <c r="P20" s="204"/>
      <c r="Q20" s="206" t="s">
        <v>32</v>
      </c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7"/>
    </row>
    <row r="21" spans="1:34" ht="15.95" customHeight="1">
      <c r="A21" s="138"/>
      <c r="B21" s="139"/>
      <c r="C21" s="139"/>
      <c r="D21" s="140"/>
      <c r="E21" s="140"/>
      <c r="F21" s="140"/>
      <c r="G21" s="140"/>
      <c r="H21" s="140"/>
      <c r="I21" s="140"/>
      <c r="J21" s="140"/>
      <c r="K21" s="208" t="s">
        <v>33</v>
      </c>
      <c r="L21" s="208" t="s">
        <v>34</v>
      </c>
      <c r="M21" s="216"/>
      <c r="N21" s="216"/>
      <c r="O21" s="205"/>
      <c r="P21" s="205"/>
      <c r="Q21" s="139" t="s">
        <v>35</v>
      </c>
      <c r="R21" s="168"/>
      <c r="S21" s="168"/>
      <c r="T21" s="139" t="s">
        <v>36</v>
      </c>
      <c r="U21" s="139"/>
      <c r="V21" s="139"/>
      <c r="W21" s="139" t="s">
        <v>37</v>
      </c>
      <c r="X21" s="139"/>
      <c r="Y21" s="139"/>
      <c r="Z21" s="139" t="s">
        <v>38</v>
      </c>
      <c r="AA21" s="139"/>
      <c r="AB21" s="139"/>
      <c r="AC21" s="139" t="s">
        <v>39</v>
      </c>
      <c r="AD21" s="139"/>
      <c r="AE21" s="139"/>
      <c r="AF21" s="139" t="s">
        <v>40</v>
      </c>
      <c r="AG21" s="139"/>
      <c r="AH21" s="169"/>
    </row>
    <row r="22" spans="1:34" ht="15.95" customHeight="1">
      <c r="A22" s="138"/>
      <c r="B22" s="139"/>
      <c r="C22" s="139"/>
      <c r="D22" s="140"/>
      <c r="E22" s="140"/>
      <c r="F22" s="140"/>
      <c r="G22" s="140"/>
      <c r="H22" s="140"/>
      <c r="I22" s="140"/>
      <c r="J22" s="140"/>
      <c r="K22" s="139"/>
      <c r="L22" s="139"/>
      <c r="M22" s="216"/>
      <c r="N22" s="216"/>
      <c r="O22" s="205"/>
      <c r="P22" s="205"/>
      <c r="Q22" s="139">
        <f>AB10</f>
        <v>16</v>
      </c>
      <c r="R22" s="139"/>
      <c r="S22" s="49" t="s">
        <v>41</v>
      </c>
      <c r="T22" s="139">
        <f>AB11</f>
        <v>18</v>
      </c>
      <c r="U22" s="139"/>
      <c r="V22" s="49" t="s">
        <v>41</v>
      </c>
      <c r="W22" s="139">
        <f>AB12</f>
        <v>17</v>
      </c>
      <c r="X22" s="139"/>
      <c r="Y22" s="49" t="s">
        <v>41</v>
      </c>
      <c r="Z22" s="139">
        <f>AB13</f>
        <v>18</v>
      </c>
      <c r="AA22" s="139"/>
      <c r="AB22" s="49" t="s">
        <v>41</v>
      </c>
      <c r="AC22" s="139">
        <f>AB14</f>
        <v>17</v>
      </c>
      <c r="AD22" s="139"/>
      <c r="AE22" s="49" t="s">
        <v>41</v>
      </c>
      <c r="AF22" s="139">
        <f>AB15</f>
        <v>0</v>
      </c>
      <c r="AG22" s="139"/>
      <c r="AH22" s="48" t="s">
        <v>41</v>
      </c>
    </row>
    <row r="23" spans="1:34" s="47" customFormat="1" ht="15.95" customHeight="1">
      <c r="A23" s="138"/>
      <c r="B23" s="139"/>
      <c r="C23" s="139"/>
      <c r="D23" s="140"/>
      <c r="E23" s="140"/>
      <c r="F23" s="140"/>
      <c r="G23" s="140"/>
      <c r="H23" s="140"/>
      <c r="I23" s="140"/>
      <c r="J23" s="140"/>
      <c r="K23" s="139"/>
      <c r="L23" s="139"/>
      <c r="M23" s="217"/>
      <c r="N23" s="217"/>
      <c r="O23" s="205"/>
      <c r="P23" s="205"/>
      <c r="Q23" s="32" t="s">
        <v>42</v>
      </c>
      <c r="R23" s="140" t="s">
        <v>43</v>
      </c>
      <c r="S23" s="140"/>
      <c r="T23" s="32" t="s">
        <v>42</v>
      </c>
      <c r="U23" s="140" t="s">
        <v>43</v>
      </c>
      <c r="V23" s="140"/>
      <c r="W23" s="32" t="s">
        <v>42</v>
      </c>
      <c r="X23" s="140" t="s">
        <v>43</v>
      </c>
      <c r="Y23" s="140"/>
      <c r="Z23" s="32" t="s">
        <v>42</v>
      </c>
      <c r="AA23" s="140" t="s">
        <v>43</v>
      </c>
      <c r="AB23" s="140"/>
      <c r="AC23" s="32" t="s">
        <v>42</v>
      </c>
      <c r="AD23" s="140" t="s">
        <v>43</v>
      </c>
      <c r="AE23" s="140"/>
      <c r="AF23" s="32" t="s">
        <v>42</v>
      </c>
      <c r="AG23" s="140" t="s">
        <v>43</v>
      </c>
      <c r="AH23" s="203"/>
    </row>
    <row r="24" spans="1:34" ht="15.95" customHeight="1">
      <c r="A24" s="167" t="s">
        <v>109</v>
      </c>
      <c r="B24" s="200" t="s">
        <v>69</v>
      </c>
      <c r="C24" s="33">
        <v>1</v>
      </c>
      <c r="D24" s="195" t="s">
        <v>44</v>
      </c>
      <c r="E24" s="195"/>
      <c r="F24" s="195"/>
      <c r="G24" s="195"/>
      <c r="H24" s="195"/>
      <c r="I24" s="195"/>
      <c r="J24" s="195"/>
      <c r="K24" s="44">
        <v>1</v>
      </c>
      <c r="L24" s="44">
        <v>2</v>
      </c>
      <c r="M24" s="73">
        <v>40</v>
      </c>
      <c r="N24" s="91"/>
      <c r="O24" s="175">
        <f>IF(ISBLANK(D24),"",IF(U24="",0,U24)+IF(R24="",0,R24)+IF(X24="",0,X24)+IF(AA24="",0,AA24)+IF(AD24="",0,AD24)+IF(AG24="",0,AG24))</f>
        <v>3</v>
      </c>
      <c r="P24" s="175"/>
      <c r="Q24" s="43"/>
      <c r="R24" s="175">
        <v>2</v>
      </c>
      <c r="S24" s="175"/>
      <c r="T24" s="33"/>
      <c r="U24" s="175">
        <v>1</v>
      </c>
      <c r="V24" s="175"/>
      <c r="W24" s="33"/>
      <c r="X24" s="175" t="str">
        <f>IF(ISBLANK(W24),"",IF((MOD($W$22*W24,16)&gt;4),INT($W$22*W24/16)+0.5,INT($W$22*W24/16)))</f>
        <v/>
      </c>
      <c r="Y24" s="175"/>
      <c r="Z24" s="33"/>
      <c r="AA24" s="175" t="str">
        <f>IF(ISBLANK(Z24),"",IF((MOD($Z$22*Z24,16)&gt;4),INT($Z$22*Z24/16)+0.5,INT($Z$22*Z24/16)))</f>
        <v/>
      </c>
      <c r="AB24" s="175"/>
      <c r="AC24" s="33"/>
      <c r="AD24" s="175" t="str">
        <f t="shared" ref="AD24:AD32" si="8">IF(ISBLANK(AC24),"",IF((MOD($AC$22*AC24,16)&gt;4),INT($AC$22*AC24/16)+0.5,INT($AC$22*AC24/16)))</f>
        <v/>
      </c>
      <c r="AE24" s="175"/>
      <c r="AF24" s="33"/>
      <c r="AG24" s="175" t="str">
        <f t="shared" ref="AG24:AG32" si="9">IF(ISBLANK(AF24),"",IF((MOD($AF$22*AF24,16)&gt;4),INT($AF$22*AF24/16)+0.5,INT($AF$22*AF24/16)))</f>
        <v/>
      </c>
      <c r="AH24" s="181"/>
    </row>
    <row r="25" spans="1:34" ht="15.95" customHeight="1">
      <c r="A25" s="167"/>
      <c r="B25" s="201"/>
      <c r="C25" s="32">
        <v>2</v>
      </c>
      <c r="D25" s="195" t="s">
        <v>74</v>
      </c>
      <c r="E25" s="195"/>
      <c r="F25" s="195"/>
      <c r="G25" s="195"/>
      <c r="H25" s="195"/>
      <c r="I25" s="195"/>
      <c r="J25" s="195"/>
      <c r="K25" s="44"/>
      <c r="L25" s="44">
        <v>2</v>
      </c>
      <c r="M25" s="73">
        <v>36</v>
      </c>
      <c r="N25" s="91"/>
      <c r="O25" s="175">
        <v>2</v>
      </c>
      <c r="P25" s="175"/>
      <c r="Q25" s="33"/>
      <c r="R25" s="175" t="str">
        <f>IF(ISBLANK(Q25),"",IF((MOD($Q$22*Q25,16)&gt;4),INT($Q$22*Q25/16)+0.5,INT($Q$22*Q25/16)))</f>
        <v/>
      </c>
      <c r="S25" s="175"/>
      <c r="T25" s="44"/>
      <c r="U25" s="175">
        <v>2</v>
      </c>
      <c r="V25" s="175"/>
      <c r="W25" s="46"/>
      <c r="X25" s="175"/>
      <c r="Y25" s="175"/>
      <c r="Z25" s="33"/>
      <c r="AA25" s="175" t="str">
        <f>IF(ISBLANK(Z25),"",IF((MOD($Z$22*Z25,16)&gt;4),INT($Z$22*Z25/16)+0.5,INT($Z$22*Z25/16)))</f>
        <v/>
      </c>
      <c r="AB25" s="175"/>
      <c r="AC25" s="33"/>
      <c r="AD25" s="175" t="str">
        <f t="shared" si="8"/>
        <v/>
      </c>
      <c r="AE25" s="175"/>
      <c r="AF25" s="33"/>
      <c r="AG25" s="175" t="str">
        <f t="shared" si="9"/>
        <v/>
      </c>
      <c r="AH25" s="181"/>
    </row>
    <row r="26" spans="1:34" ht="15.95" customHeight="1">
      <c r="A26" s="167"/>
      <c r="B26" s="201"/>
      <c r="C26" s="33">
        <v>3</v>
      </c>
      <c r="D26" s="195" t="s">
        <v>45</v>
      </c>
      <c r="E26" s="195"/>
      <c r="F26" s="195"/>
      <c r="G26" s="195"/>
      <c r="H26" s="195"/>
      <c r="I26" s="195"/>
      <c r="J26" s="195"/>
      <c r="K26" s="44">
        <v>4</v>
      </c>
      <c r="L26" s="44">
        <v>3</v>
      </c>
      <c r="M26" s="73">
        <v>56</v>
      </c>
      <c r="N26" s="91"/>
      <c r="O26" s="175">
        <f>IF(ISBLANK(D26),"",IF(U26="",0,U26)+IF(R26="",0,R26)+IF(X26="",0,X26)+IF(AA26="",0,AA26)+IF(AD26="",0,AD26)+IF(AG26="",0,AG26))</f>
        <v>3.5</v>
      </c>
      <c r="P26" s="175"/>
      <c r="Q26" s="33"/>
      <c r="R26" s="175" t="str">
        <f>IF(ISBLANK(Q26),"",IF((MOD($Q$22*Q26,16)&gt;4),INT($Q$22*Q26/16)+0.5,INT($Q$22*Q26/16)))</f>
        <v/>
      </c>
      <c r="S26" s="175"/>
      <c r="T26" s="46"/>
      <c r="U26" s="175"/>
      <c r="V26" s="175"/>
      <c r="W26" s="44"/>
      <c r="X26" s="175">
        <v>2</v>
      </c>
      <c r="Y26" s="175"/>
      <c r="Z26" s="33"/>
      <c r="AA26" s="175">
        <v>1.5</v>
      </c>
      <c r="AB26" s="175"/>
      <c r="AC26" s="33"/>
      <c r="AD26" s="175" t="str">
        <f t="shared" si="8"/>
        <v/>
      </c>
      <c r="AE26" s="175"/>
      <c r="AF26" s="33"/>
      <c r="AG26" s="175" t="str">
        <f t="shared" si="9"/>
        <v/>
      </c>
      <c r="AH26" s="181"/>
    </row>
    <row r="27" spans="1:34" ht="15.95" customHeight="1">
      <c r="A27" s="167"/>
      <c r="B27" s="201"/>
      <c r="C27" s="32">
        <v>4</v>
      </c>
      <c r="D27" s="195" t="s">
        <v>46</v>
      </c>
      <c r="E27" s="195"/>
      <c r="F27" s="195"/>
      <c r="G27" s="195"/>
      <c r="H27" s="195"/>
      <c r="I27" s="195"/>
      <c r="J27" s="195"/>
      <c r="K27" s="44"/>
      <c r="L27" s="44">
        <v>123</v>
      </c>
      <c r="M27" s="73">
        <v>108</v>
      </c>
      <c r="N27" s="91"/>
      <c r="O27" s="175">
        <f>IF(ISBLANK(D27),"",IF(U27="",0,U27)+IF(R27="",0,R27)+IF(X27="",0,X27)+IF(AA27="",0,AA27)+IF(AD27="",0,AD27)+IF(AG27="",0,AG27))</f>
        <v>6</v>
      </c>
      <c r="P27" s="175"/>
      <c r="Q27" s="43"/>
      <c r="R27" s="175">
        <v>2</v>
      </c>
      <c r="S27" s="175"/>
      <c r="T27" s="43"/>
      <c r="U27" s="175">
        <v>2</v>
      </c>
      <c r="V27" s="175"/>
      <c r="W27" s="43"/>
      <c r="X27" s="175">
        <v>2</v>
      </c>
      <c r="Y27" s="175"/>
      <c r="Z27" s="33"/>
      <c r="AA27" s="175" t="str">
        <f t="shared" ref="AA27:AA32" si="10">IF(ISBLANK(Z27),"",IF((MOD($Z$22*Z27,16)&gt;4),INT($Z$22*Z27/16)+0.5,INT($Z$22*Z27/16)))</f>
        <v/>
      </c>
      <c r="AB27" s="175"/>
      <c r="AC27" s="33"/>
      <c r="AD27" s="175" t="str">
        <f t="shared" si="8"/>
        <v/>
      </c>
      <c r="AE27" s="175"/>
      <c r="AF27" s="33"/>
      <c r="AG27" s="175" t="str">
        <f t="shared" si="9"/>
        <v/>
      </c>
      <c r="AH27" s="181"/>
    </row>
    <row r="28" spans="1:34" ht="15.95" customHeight="1">
      <c r="A28" s="167"/>
      <c r="B28" s="201"/>
      <c r="C28" s="33">
        <v>5</v>
      </c>
      <c r="D28" s="195" t="s">
        <v>47</v>
      </c>
      <c r="E28" s="195"/>
      <c r="F28" s="195"/>
      <c r="G28" s="195"/>
      <c r="H28" s="195"/>
      <c r="I28" s="195"/>
      <c r="J28" s="195"/>
      <c r="K28" s="44">
        <v>12</v>
      </c>
      <c r="L28" s="44"/>
      <c r="M28" s="73">
        <v>162</v>
      </c>
      <c r="N28" s="91"/>
      <c r="O28" s="175">
        <f>IF(ISBLANK(D28),"",IF(U28="",0,U28)+IF(R28="",0,R28)+IF(X28="",0,X28)+IF(AA28="",0,AA28)+IF(AD28="",0,AD28)+IF(AG28="",0,AG28))</f>
        <v>10</v>
      </c>
      <c r="P28" s="175"/>
      <c r="Q28" s="33">
        <v>6</v>
      </c>
      <c r="R28" s="175">
        <f>IF(ISBLANK(Q28),"",IF((MOD($Q$22*Q28,16)&gt;4),INT($Q$22*Q28/16)+0.5,INT($Q$22*Q28/16)))</f>
        <v>6</v>
      </c>
      <c r="S28" s="175"/>
      <c r="T28" s="33">
        <v>6</v>
      </c>
      <c r="U28" s="175">
        <f>10-R28</f>
        <v>4</v>
      </c>
      <c r="V28" s="175"/>
      <c r="W28" s="33"/>
      <c r="X28" s="175" t="str">
        <f>IF(ISBLANK(W28),"",IF((MOD($W$22*W28,16)&gt;4),INT($W$22*W28/16)+0.5,INT($W$22*W28/16)))</f>
        <v/>
      </c>
      <c r="Y28" s="175"/>
      <c r="Z28" s="33"/>
      <c r="AA28" s="175" t="str">
        <f t="shared" si="10"/>
        <v/>
      </c>
      <c r="AB28" s="175"/>
      <c r="AC28" s="33"/>
      <c r="AD28" s="175" t="str">
        <f t="shared" si="8"/>
        <v/>
      </c>
      <c r="AE28" s="175"/>
      <c r="AF28" s="33"/>
      <c r="AG28" s="175" t="str">
        <f t="shared" si="9"/>
        <v/>
      </c>
      <c r="AH28" s="181"/>
    </row>
    <row r="29" spans="1:34" ht="15.95" customHeight="1">
      <c r="A29" s="167"/>
      <c r="B29" s="201"/>
      <c r="C29" s="32">
        <v>6</v>
      </c>
      <c r="D29" s="195" t="s">
        <v>107</v>
      </c>
      <c r="E29" s="195"/>
      <c r="F29" s="195"/>
      <c r="G29" s="195"/>
      <c r="H29" s="195"/>
      <c r="I29" s="195"/>
      <c r="J29" s="195"/>
      <c r="K29" s="44"/>
      <c r="L29" s="44">
        <v>1</v>
      </c>
      <c r="M29" s="73">
        <v>36</v>
      </c>
      <c r="N29" s="91"/>
      <c r="O29" s="175">
        <f>IF(ISBLANK(D29),"",IF(U29="",0,U29)+IF(R29="",0,R29)+IF(X29="",0,X29)+IF(AA29="",0,AA29)+IF(AD29="",0,AD29)+IF(AG29="",0,AG29))</f>
        <v>2</v>
      </c>
      <c r="P29" s="175"/>
      <c r="Q29" s="43"/>
      <c r="R29" s="175">
        <v>2</v>
      </c>
      <c r="S29" s="175"/>
      <c r="T29" s="33"/>
      <c r="U29" s="175" t="str">
        <f>IF(ISBLANK(T29),"",IF((MOD($T$22*T29,16)&gt;4),INT($T$22*T29/16)+0.5,INT($T$22*T29/16)))</f>
        <v/>
      </c>
      <c r="V29" s="175"/>
      <c r="W29" s="33"/>
      <c r="X29" s="175" t="str">
        <f>IF(ISBLANK(W29),"",IF((MOD($W$22*W29,16)&gt;4),INT($W$22*W29/16)+0.5,INT($W$22*W29/16)))</f>
        <v/>
      </c>
      <c r="Y29" s="175"/>
      <c r="Z29" s="33"/>
      <c r="AA29" s="175" t="str">
        <f t="shared" si="10"/>
        <v/>
      </c>
      <c r="AB29" s="175"/>
      <c r="AC29" s="33"/>
      <c r="AD29" s="175" t="str">
        <f t="shared" si="8"/>
        <v/>
      </c>
      <c r="AE29" s="175"/>
      <c r="AF29" s="33"/>
      <c r="AG29" s="175" t="str">
        <f t="shared" si="9"/>
        <v/>
      </c>
      <c r="AH29" s="181"/>
    </row>
    <row r="30" spans="1:34" ht="15.95" customHeight="1">
      <c r="A30" s="167"/>
      <c r="B30" s="201"/>
      <c r="C30" s="33">
        <v>7</v>
      </c>
      <c r="D30" s="195" t="s">
        <v>81</v>
      </c>
      <c r="E30" s="195"/>
      <c r="F30" s="195"/>
      <c r="G30" s="195"/>
      <c r="H30" s="195"/>
      <c r="I30" s="195"/>
      <c r="J30" s="195"/>
      <c r="K30" s="44"/>
      <c r="L30" s="44">
        <v>23</v>
      </c>
      <c r="M30" s="73">
        <v>20</v>
      </c>
      <c r="N30" s="91"/>
      <c r="O30" s="175">
        <v>1</v>
      </c>
      <c r="P30" s="175"/>
      <c r="Q30" s="33"/>
      <c r="R30" s="175"/>
      <c r="S30" s="175"/>
      <c r="T30" s="33">
        <v>1</v>
      </c>
      <c r="U30" s="175">
        <v>0.5</v>
      </c>
      <c r="V30" s="175"/>
      <c r="W30" s="33">
        <v>1</v>
      </c>
      <c r="X30" s="175">
        <v>0.5</v>
      </c>
      <c r="Y30" s="175"/>
      <c r="Z30" s="33"/>
      <c r="AA30" s="175" t="str">
        <f t="shared" si="10"/>
        <v/>
      </c>
      <c r="AB30" s="175"/>
      <c r="AC30" s="33"/>
      <c r="AD30" s="175" t="str">
        <f t="shared" si="8"/>
        <v/>
      </c>
      <c r="AE30" s="175"/>
      <c r="AF30" s="33"/>
      <c r="AG30" s="175" t="str">
        <f t="shared" si="9"/>
        <v/>
      </c>
      <c r="AH30" s="181"/>
    </row>
    <row r="31" spans="1:34" ht="15.95" customHeight="1">
      <c r="A31" s="167"/>
      <c r="B31" s="201"/>
      <c r="C31" s="32">
        <v>8</v>
      </c>
      <c r="D31" s="195" t="s">
        <v>82</v>
      </c>
      <c r="E31" s="195"/>
      <c r="F31" s="195"/>
      <c r="G31" s="195"/>
      <c r="H31" s="195"/>
      <c r="I31" s="195"/>
      <c r="J31" s="195"/>
      <c r="K31" s="44"/>
      <c r="L31" s="44">
        <v>23</v>
      </c>
      <c r="M31" s="73">
        <v>30</v>
      </c>
      <c r="N31" s="91"/>
      <c r="O31" s="175">
        <v>2</v>
      </c>
      <c r="P31" s="175"/>
      <c r="Q31" s="33"/>
      <c r="R31" s="175"/>
      <c r="S31" s="175"/>
      <c r="T31" s="33">
        <v>1</v>
      </c>
      <c r="U31" s="175">
        <v>1</v>
      </c>
      <c r="V31" s="175"/>
      <c r="W31" s="33">
        <v>1</v>
      </c>
      <c r="X31" s="175">
        <f>IF(ISBLANK(W31),"",IF((MOD($W$22*W31,16)&gt;4),INT($W$22*W31/16)+0.5,INT($W$22*W31/16)))</f>
        <v>1</v>
      </c>
      <c r="Y31" s="175"/>
      <c r="Z31" s="33"/>
      <c r="AA31" s="175" t="str">
        <f t="shared" si="10"/>
        <v/>
      </c>
      <c r="AB31" s="175"/>
      <c r="AC31" s="33"/>
      <c r="AD31" s="175" t="str">
        <f t="shared" si="8"/>
        <v/>
      </c>
      <c r="AE31" s="175"/>
      <c r="AF31" s="33"/>
      <c r="AG31" s="175" t="str">
        <f t="shared" si="9"/>
        <v/>
      </c>
      <c r="AH31" s="181"/>
    </row>
    <row r="32" spans="1:34" ht="15.95" customHeight="1">
      <c r="A32" s="167"/>
      <c r="B32" s="201"/>
      <c r="C32" s="33">
        <v>9</v>
      </c>
      <c r="D32" s="198" t="s">
        <v>87</v>
      </c>
      <c r="E32" s="198"/>
      <c r="F32" s="198"/>
      <c r="G32" s="198"/>
      <c r="H32" s="198"/>
      <c r="I32" s="198"/>
      <c r="J32" s="198"/>
      <c r="K32" s="45"/>
      <c r="L32" s="45">
        <v>2</v>
      </c>
      <c r="M32" s="74">
        <v>10</v>
      </c>
      <c r="N32" s="92"/>
      <c r="O32" s="175">
        <f>IF(ISBLANK(D32),"",IF(U32="",0,U32)+IF(R32="",0,R32)+IF(X32="",0,X32)+IF(AA32="",0,AA32)+IF(AD32="",0,AD32)+IF(AG32="",0,AG32))</f>
        <v>1</v>
      </c>
      <c r="P32" s="175"/>
      <c r="Q32" s="45"/>
      <c r="R32" s="175" t="str">
        <f>IF(ISBLANK(Q32),"",IF((MOD($Q$22*Q32,16)&gt;4),INT($Q$22*Q32/16)+0.5,INT($Q$22*Q32/16)))</f>
        <v/>
      </c>
      <c r="S32" s="175"/>
      <c r="T32" s="45">
        <v>1</v>
      </c>
      <c r="U32" s="175">
        <f>IF(ISBLANK(T32),"",IF((MOD($T$22*T32,16)&gt;4),INT($T$22*T32/16)+0.5,INT($T$22*T32/16)))</f>
        <v>1</v>
      </c>
      <c r="V32" s="175"/>
      <c r="W32" s="45"/>
      <c r="X32" s="175" t="str">
        <f>IF(ISBLANK(W32),"",IF((MOD($W$22*W32,16)&gt;4),INT($W$22*W32/16)+0.5,INT($W$22*W32/16)))</f>
        <v/>
      </c>
      <c r="Y32" s="175"/>
      <c r="Z32" s="45"/>
      <c r="AA32" s="175" t="str">
        <f t="shared" si="10"/>
        <v/>
      </c>
      <c r="AB32" s="175"/>
      <c r="AC32" s="45"/>
      <c r="AD32" s="175" t="str">
        <f t="shared" si="8"/>
        <v/>
      </c>
      <c r="AE32" s="175"/>
      <c r="AF32" s="45"/>
      <c r="AG32" s="175" t="str">
        <f t="shared" si="9"/>
        <v/>
      </c>
      <c r="AH32" s="181"/>
    </row>
    <row r="33" spans="1:34" ht="15.95" customHeight="1">
      <c r="A33" s="167"/>
      <c r="B33" s="201"/>
      <c r="C33" s="32">
        <v>10</v>
      </c>
      <c r="D33" s="184" t="s">
        <v>88</v>
      </c>
      <c r="E33" s="184"/>
      <c r="F33" s="184"/>
      <c r="G33" s="184"/>
      <c r="H33" s="184"/>
      <c r="I33" s="184"/>
      <c r="J33" s="184"/>
      <c r="K33" s="43"/>
      <c r="L33" s="72">
        <v>1234</v>
      </c>
      <c r="M33" s="73">
        <f>IF(ISBLANK(D33),"",Q33*$Q$22+$T$22*T33+$W$22*W33+Z33*$Z$22+$AC$22*AC33+AF33*$AF$22)</f>
        <v>0</v>
      </c>
      <c r="N33" s="91"/>
      <c r="O33" s="175">
        <f>IF(ISBLANK(D33),"",IF(U33="",0,U33)+IF(R33="",0,R33)+IF(X33="",0,X33)+IF(AA33="",0,AA33)+IF(AD33="",0,AD33)+IF(AG33="",0,AG33))</f>
        <v>0</v>
      </c>
      <c r="P33" s="175"/>
      <c r="Q33" s="43"/>
      <c r="R33" s="175" t="str">
        <f t="shared" ref="R33:R38" si="11">IF(ISBLANK(Q33),"",IF((MOD($Q$22*Q33,16)&gt;4),INT($Q$22*Q33/16)+0.5,INT($Q$22*Q33/16)))</f>
        <v/>
      </c>
      <c r="S33" s="175"/>
      <c r="T33" s="43"/>
      <c r="U33" s="175" t="str">
        <f t="shared" ref="U33:U38" si="12">IF(ISBLANK(T33),"",IF((MOD($T$22*T33,16)&gt;4),INT($T$22*T33/16)+0.5,INT($T$22*T33/16)))</f>
        <v/>
      </c>
      <c r="V33" s="175"/>
      <c r="W33" s="43"/>
      <c r="X33" s="175" t="str">
        <f t="shared" ref="X33:X38" si="13">IF(ISBLANK(W33),"",IF((MOD($W$22*W33,16)&gt;4),INT($W$22*W33/16)+0.5,INT($W$22*W33/16)))</f>
        <v/>
      </c>
      <c r="Y33" s="175"/>
      <c r="Z33" s="43"/>
      <c r="AA33" s="175" t="str">
        <f t="shared" ref="AA33:AA38" si="14">IF(ISBLANK(Z33),"",IF((MOD($Z$22*Z33,16)&gt;4),INT($Z$22*Z33/16)+0.5,INT($Z$22*Z33/16)))</f>
        <v/>
      </c>
      <c r="AB33" s="175"/>
      <c r="AC33" s="43"/>
      <c r="AD33" s="175" t="str">
        <f t="shared" ref="AD33:AD38" si="15">IF(ISBLANK(AC33),"",IF((MOD($AC$22*AC33,16)&gt;4),INT($AC$22*AC33/16)+0.5,INT($AC$22*AC33/16)))</f>
        <v/>
      </c>
      <c r="AE33" s="175"/>
      <c r="AF33" s="43"/>
      <c r="AG33" s="175" t="str">
        <f t="shared" ref="AG33:AG38" si="16">IF(ISBLANK(AF33),"",IF((MOD($AF$22*AF33,16)&gt;4),INT($AF$22*AF33/16)+0.5,INT($AF$22*AF33/16)))</f>
        <v/>
      </c>
      <c r="AH33" s="181"/>
    </row>
    <row r="34" spans="1:34" ht="15.95" customHeight="1">
      <c r="A34" s="167"/>
      <c r="B34" s="201"/>
      <c r="C34" s="32">
        <v>11</v>
      </c>
      <c r="D34" s="184" t="s">
        <v>119</v>
      </c>
      <c r="E34" s="184"/>
      <c r="F34" s="184"/>
      <c r="G34" s="184"/>
      <c r="H34" s="184"/>
      <c r="I34" s="184"/>
      <c r="J34" s="184"/>
      <c r="K34" s="43"/>
      <c r="L34" s="43">
        <v>2</v>
      </c>
      <c r="M34" s="80">
        <v>36</v>
      </c>
      <c r="N34" s="91"/>
      <c r="O34" s="175">
        <f t="shared" ref="O34:O38" si="17">IF(ISBLANK(D34),"",IF(U34="",0,U34)+IF(R34="",0,R34)+IF(X34="",0,X34)+IF(AA34="",0,AA34)+IF(AD34="",0,AD34)+IF(AG34="",0,AG34))</f>
        <v>0</v>
      </c>
      <c r="P34" s="175"/>
      <c r="Q34" s="43"/>
      <c r="R34" s="175" t="str">
        <f t="shared" si="11"/>
        <v/>
      </c>
      <c r="S34" s="175"/>
      <c r="T34" s="43"/>
      <c r="U34" s="175" t="str">
        <f t="shared" si="12"/>
        <v/>
      </c>
      <c r="V34" s="175"/>
      <c r="W34" s="43"/>
      <c r="X34" s="175" t="str">
        <f t="shared" si="13"/>
        <v/>
      </c>
      <c r="Y34" s="175"/>
      <c r="Z34" s="43"/>
      <c r="AA34" s="175" t="str">
        <f t="shared" si="14"/>
        <v/>
      </c>
      <c r="AB34" s="175"/>
      <c r="AC34" s="43"/>
      <c r="AD34" s="175" t="str">
        <f t="shared" si="15"/>
        <v/>
      </c>
      <c r="AE34" s="175"/>
      <c r="AF34" s="43"/>
      <c r="AG34" s="175" t="str">
        <f t="shared" si="16"/>
        <v/>
      </c>
      <c r="AH34" s="181"/>
    </row>
    <row r="35" spans="1:34" ht="15.95" customHeight="1">
      <c r="A35" s="167"/>
      <c r="B35" s="201"/>
      <c r="C35" s="79">
        <v>12</v>
      </c>
      <c r="D35" s="184"/>
      <c r="E35" s="184"/>
      <c r="F35" s="184"/>
      <c r="G35" s="184"/>
      <c r="H35" s="184"/>
      <c r="I35" s="184"/>
      <c r="J35" s="184"/>
      <c r="K35" s="43"/>
      <c r="L35" s="43"/>
      <c r="M35" s="80" t="str">
        <f t="shared" ref="M35:M38" si="18">IF(ISBLANK(D35),"",Q35*$Q$22+$T$22*T35+$W$22*W35+Z35*$Z$22+$AC$22*AC35+AF35*$AF$22)</f>
        <v/>
      </c>
      <c r="N35" s="91"/>
      <c r="O35" s="175" t="str">
        <f t="shared" si="17"/>
        <v/>
      </c>
      <c r="P35" s="175"/>
      <c r="Q35" s="43"/>
      <c r="R35" s="175" t="str">
        <f t="shared" si="11"/>
        <v/>
      </c>
      <c r="S35" s="175"/>
      <c r="T35" s="43"/>
      <c r="U35" s="175" t="str">
        <f t="shared" si="12"/>
        <v/>
      </c>
      <c r="V35" s="175"/>
      <c r="W35" s="43"/>
      <c r="X35" s="175" t="str">
        <f t="shared" si="13"/>
        <v/>
      </c>
      <c r="Y35" s="175"/>
      <c r="Z35" s="43"/>
      <c r="AA35" s="175" t="str">
        <f t="shared" si="14"/>
        <v/>
      </c>
      <c r="AB35" s="175"/>
      <c r="AC35" s="43"/>
      <c r="AD35" s="175" t="str">
        <f t="shared" si="15"/>
        <v/>
      </c>
      <c r="AE35" s="175"/>
      <c r="AF35" s="43"/>
      <c r="AG35" s="175" t="str">
        <f t="shared" si="16"/>
        <v/>
      </c>
      <c r="AH35" s="181"/>
    </row>
    <row r="36" spans="1:34" ht="15.95" customHeight="1">
      <c r="A36" s="167"/>
      <c r="B36" s="201"/>
      <c r="C36" s="79">
        <v>13</v>
      </c>
      <c r="D36" s="184"/>
      <c r="E36" s="184"/>
      <c r="F36" s="184"/>
      <c r="G36" s="184"/>
      <c r="H36" s="184"/>
      <c r="I36" s="184"/>
      <c r="J36" s="184"/>
      <c r="K36" s="43"/>
      <c r="L36" s="43"/>
      <c r="M36" s="80" t="str">
        <f t="shared" si="18"/>
        <v/>
      </c>
      <c r="N36" s="91"/>
      <c r="O36" s="175" t="str">
        <f t="shared" si="17"/>
        <v/>
      </c>
      <c r="P36" s="175"/>
      <c r="Q36" s="43"/>
      <c r="R36" s="175" t="str">
        <f t="shared" si="11"/>
        <v/>
      </c>
      <c r="S36" s="175"/>
      <c r="T36" s="43"/>
      <c r="U36" s="175" t="str">
        <f t="shared" si="12"/>
        <v/>
      </c>
      <c r="V36" s="175"/>
      <c r="W36" s="43"/>
      <c r="X36" s="175" t="str">
        <f t="shared" si="13"/>
        <v/>
      </c>
      <c r="Y36" s="175"/>
      <c r="Z36" s="43"/>
      <c r="AA36" s="175" t="str">
        <f t="shared" si="14"/>
        <v/>
      </c>
      <c r="AB36" s="175"/>
      <c r="AC36" s="43"/>
      <c r="AD36" s="175" t="str">
        <f t="shared" si="15"/>
        <v/>
      </c>
      <c r="AE36" s="175"/>
      <c r="AF36" s="43"/>
      <c r="AG36" s="175" t="str">
        <f t="shared" si="16"/>
        <v/>
      </c>
      <c r="AH36" s="181"/>
    </row>
    <row r="37" spans="1:34" ht="15.95" customHeight="1">
      <c r="A37" s="167"/>
      <c r="B37" s="201"/>
      <c r="C37" s="79">
        <v>14</v>
      </c>
      <c r="D37" s="184"/>
      <c r="E37" s="184"/>
      <c r="F37" s="184"/>
      <c r="G37" s="184"/>
      <c r="H37" s="184"/>
      <c r="I37" s="184"/>
      <c r="J37" s="184"/>
      <c r="K37" s="43"/>
      <c r="L37" s="43"/>
      <c r="M37" s="80" t="str">
        <f t="shared" si="18"/>
        <v/>
      </c>
      <c r="N37" s="91"/>
      <c r="O37" s="175" t="str">
        <f t="shared" si="17"/>
        <v/>
      </c>
      <c r="P37" s="175"/>
      <c r="Q37" s="43"/>
      <c r="R37" s="175" t="str">
        <f t="shared" si="11"/>
        <v/>
      </c>
      <c r="S37" s="175"/>
      <c r="T37" s="43"/>
      <c r="U37" s="175" t="str">
        <f t="shared" si="12"/>
        <v/>
      </c>
      <c r="V37" s="175"/>
      <c r="W37" s="43"/>
      <c r="X37" s="175" t="str">
        <f t="shared" si="13"/>
        <v/>
      </c>
      <c r="Y37" s="175"/>
      <c r="Z37" s="43"/>
      <c r="AA37" s="175" t="str">
        <f t="shared" si="14"/>
        <v/>
      </c>
      <c r="AB37" s="175"/>
      <c r="AC37" s="43"/>
      <c r="AD37" s="175" t="str">
        <f t="shared" si="15"/>
        <v/>
      </c>
      <c r="AE37" s="175"/>
      <c r="AF37" s="43"/>
      <c r="AG37" s="175" t="str">
        <f t="shared" si="16"/>
        <v/>
      </c>
      <c r="AH37" s="181"/>
    </row>
    <row r="38" spans="1:34" ht="15.95" customHeight="1">
      <c r="A38" s="167"/>
      <c r="B38" s="202"/>
      <c r="C38" s="79">
        <v>15</v>
      </c>
      <c r="D38" s="184"/>
      <c r="E38" s="184"/>
      <c r="F38" s="184"/>
      <c r="G38" s="184"/>
      <c r="H38" s="184"/>
      <c r="I38" s="184"/>
      <c r="J38" s="184"/>
      <c r="K38" s="43"/>
      <c r="L38" s="43"/>
      <c r="M38" s="80" t="str">
        <f t="shared" si="18"/>
        <v/>
      </c>
      <c r="N38" s="91"/>
      <c r="O38" s="175" t="str">
        <f t="shared" si="17"/>
        <v/>
      </c>
      <c r="P38" s="175"/>
      <c r="Q38" s="43"/>
      <c r="R38" s="175" t="str">
        <f t="shared" si="11"/>
        <v/>
      </c>
      <c r="S38" s="175"/>
      <c r="T38" s="43"/>
      <c r="U38" s="175" t="str">
        <f t="shared" si="12"/>
        <v/>
      </c>
      <c r="V38" s="175"/>
      <c r="W38" s="43"/>
      <c r="X38" s="175" t="str">
        <f t="shared" si="13"/>
        <v/>
      </c>
      <c r="Y38" s="175"/>
      <c r="Z38" s="43"/>
      <c r="AA38" s="175" t="str">
        <f t="shared" si="14"/>
        <v/>
      </c>
      <c r="AB38" s="175"/>
      <c r="AC38" s="43"/>
      <c r="AD38" s="175" t="str">
        <f t="shared" si="15"/>
        <v/>
      </c>
      <c r="AE38" s="175"/>
      <c r="AF38" s="43"/>
      <c r="AG38" s="175" t="str">
        <f t="shared" si="16"/>
        <v/>
      </c>
      <c r="AH38" s="181"/>
    </row>
    <row r="39" spans="1:34" ht="15.95" customHeight="1">
      <c r="A39" s="167"/>
      <c r="B39" s="197" t="s">
        <v>48</v>
      </c>
      <c r="C39" s="79">
        <v>16</v>
      </c>
      <c r="D39" s="195" t="s">
        <v>49</v>
      </c>
      <c r="E39" s="195"/>
      <c r="F39" s="195"/>
      <c r="G39" s="195"/>
      <c r="H39" s="195"/>
      <c r="I39" s="195"/>
      <c r="J39" s="195"/>
      <c r="K39" s="44"/>
      <c r="L39" s="44">
        <v>2</v>
      </c>
      <c r="M39" s="73">
        <v>24</v>
      </c>
      <c r="N39" s="91"/>
      <c r="O39" s="175">
        <v>1</v>
      </c>
      <c r="P39" s="175"/>
      <c r="Q39" s="44"/>
      <c r="R39" s="175" t="str">
        <f>IF(ISBLANK(Q39),"",IF((MOD($Q$22*Q39,16)&gt;4),INT($Q$22*Q39/16)+0.5,INT($Q$22*Q39/16)))</f>
        <v/>
      </c>
      <c r="S39" s="175"/>
      <c r="T39" s="33">
        <v>4</v>
      </c>
      <c r="U39" s="175">
        <v>1</v>
      </c>
      <c r="V39" s="175"/>
      <c r="W39" s="33"/>
      <c r="X39" s="175" t="str">
        <f>IF(ISBLANK(W39),"",IF((MOD($W$22*W39,16)&gt;4),INT($W$22*W39/16)+0.5,INT($W$22*W39/16)))</f>
        <v/>
      </c>
      <c r="Y39" s="175"/>
      <c r="Z39" s="33"/>
      <c r="AA39" s="175" t="str">
        <f>IF(ISBLANK(Z39),"",IF((MOD($Z$22*Z39,16)&gt;4),INT($Z$22*Z39/16)+0.5,INT($Z$22*Z39/16)))</f>
        <v/>
      </c>
      <c r="AB39" s="175"/>
      <c r="AC39" s="33"/>
      <c r="AD39" s="175" t="str">
        <f>IF(ISBLANK(AC39),"",IF((MOD($AC$22*AC39,16)&gt;4),INT($AC$22*AC39/16)+0.5,INT($AC$22*AC39/16)))</f>
        <v/>
      </c>
      <c r="AE39" s="175"/>
      <c r="AF39" s="33"/>
      <c r="AG39" s="175" t="str">
        <f>IF(ISBLANK(AF39),"",IF((MOD($AF$22*AF39,16)&gt;4),INT($AF$22*AF39/16)+0.5,INT($AF$22*AF39/16)))</f>
        <v/>
      </c>
      <c r="AH39" s="181"/>
    </row>
    <row r="40" spans="1:34" ht="15.95" customHeight="1">
      <c r="A40" s="167"/>
      <c r="B40" s="197"/>
      <c r="C40" s="79">
        <v>17</v>
      </c>
      <c r="D40" s="195" t="s">
        <v>50</v>
      </c>
      <c r="E40" s="195"/>
      <c r="F40" s="195"/>
      <c r="G40" s="195"/>
      <c r="H40" s="195"/>
      <c r="I40" s="195"/>
      <c r="J40" s="195"/>
      <c r="K40" s="44"/>
      <c r="L40" s="44">
        <v>3</v>
      </c>
      <c r="M40" s="73">
        <v>24</v>
      </c>
      <c r="N40" s="91"/>
      <c r="O40" s="175">
        <v>1</v>
      </c>
      <c r="P40" s="175"/>
      <c r="Q40" s="44"/>
      <c r="R40" s="175" t="str">
        <f>IF(ISBLANK(Q40),"",IF((MOD($Q$22*Q40,16)&gt;4),INT($Q$22*Q40/16)+0.5,INT($Q$22*Q40/16)))</f>
        <v/>
      </c>
      <c r="S40" s="175"/>
      <c r="T40" s="33"/>
      <c r="U40" s="175" t="str">
        <f>IF(ISBLANK(T40),"",IF((MOD($T$22*T40,16)&gt;4),INT($T$22*T40/16)+0.5,INT($T$22*T40/16)))</f>
        <v/>
      </c>
      <c r="V40" s="175"/>
      <c r="W40" s="33">
        <v>4</v>
      </c>
      <c r="X40" s="175">
        <v>1</v>
      </c>
      <c r="Y40" s="175"/>
      <c r="Z40" s="33"/>
      <c r="AA40" s="175" t="str">
        <f>IF(ISBLANK(Z40),"",IF((MOD($Z$22*Z40,16)&gt;4),INT($Z$22*Z40/16)+0.5,INT($Z$22*Z40/16)))</f>
        <v/>
      </c>
      <c r="AB40" s="175"/>
      <c r="AC40" s="33"/>
      <c r="AD40" s="175" t="str">
        <f>IF(ISBLANK(AC40),"",IF((MOD($AC$22*AC40,16)&gt;4),INT($AC$22*AC40/16)+0.5,INT($AC$22*AC40/16)))</f>
        <v/>
      </c>
      <c r="AE40" s="175"/>
      <c r="AF40" s="33"/>
      <c r="AG40" s="175" t="str">
        <f>IF(ISBLANK(AF40),"",IF((MOD($AF$22*AF40,16)&gt;4),INT($AF$22*AF40/16)+0.5,INT($AF$22*AF40/16)))</f>
        <v/>
      </c>
      <c r="AH40" s="181"/>
    </row>
    <row r="41" spans="1:34" ht="15.95" customHeight="1">
      <c r="A41" s="167"/>
      <c r="B41" s="197"/>
      <c r="C41" s="79">
        <v>18</v>
      </c>
      <c r="D41" s="196" t="s">
        <v>65</v>
      </c>
      <c r="E41" s="196"/>
      <c r="F41" s="196"/>
      <c r="G41" s="196"/>
      <c r="H41" s="196"/>
      <c r="I41" s="196"/>
      <c r="J41" s="196"/>
      <c r="K41" s="44"/>
      <c r="L41" s="44">
        <v>4</v>
      </c>
      <c r="M41" s="73">
        <v>24</v>
      </c>
      <c r="N41" s="91"/>
      <c r="O41" s="175">
        <v>1</v>
      </c>
      <c r="P41" s="175"/>
      <c r="Q41" s="44"/>
      <c r="R41" s="189" t="str">
        <f>IF(ISBLANK(Q41),"",IF((MOD($Q$22*Q41,16)&gt;4),INT($Q$22*Q41/16)+0.5,INT($Q$22*Q41/16)))</f>
        <v/>
      </c>
      <c r="S41" s="189"/>
      <c r="T41" s="44"/>
      <c r="U41" s="189" t="str">
        <f>IF(ISBLANK(T41),"",IF((MOD($T$22*T41,16)&gt;4),INT($T$22*T41/16)+0.5,INT($T$22*T41/16)))</f>
        <v/>
      </c>
      <c r="V41" s="189"/>
      <c r="W41" s="44"/>
      <c r="X41" s="189" t="str">
        <f>IF(ISBLANK(W41),"",IF((MOD($W$22*W41,16)&gt;4),INT($W$22*W41/16)+0.5,INT($W$22*W41/16)))</f>
        <v/>
      </c>
      <c r="Y41" s="189"/>
      <c r="Z41" s="44">
        <v>4</v>
      </c>
      <c r="AA41" s="189">
        <v>1</v>
      </c>
      <c r="AB41" s="189"/>
      <c r="AC41" s="44"/>
      <c r="AD41" s="189" t="str">
        <f>IF(ISBLANK(AC41),"",IF((MOD($AC$22*AC41,16)&gt;4),INT($AC$22*AC41/16)+0.5,INT($AC$22*AC41/16)))</f>
        <v/>
      </c>
      <c r="AE41" s="189"/>
      <c r="AF41" s="44"/>
      <c r="AG41" s="175" t="str">
        <f>IF(ISBLANK(AF41),"",IF((MOD($AF$22*AF41,16)&gt;4),INT($AF$22*AF41/16)+0.5,INT($AF$22*AF41/16)))</f>
        <v/>
      </c>
      <c r="AH41" s="181"/>
    </row>
    <row r="42" spans="1:34" ht="15.95" customHeight="1">
      <c r="A42" s="167"/>
      <c r="B42" s="197"/>
      <c r="C42" s="79">
        <v>19</v>
      </c>
      <c r="D42" s="195" t="s">
        <v>73</v>
      </c>
      <c r="E42" s="195"/>
      <c r="F42" s="195"/>
      <c r="G42" s="195"/>
      <c r="H42" s="195"/>
      <c r="I42" s="195"/>
      <c r="J42" s="195"/>
      <c r="K42" s="33"/>
      <c r="L42" s="33">
        <v>5</v>
      </c>
      <c r="M42" s="73">
        <v>24</v>
      </c>
      <c r="N42" s="91"/>
      <c r="O42" s="175">
        <v>1</v>
      </c>
      <c r="P42" s="175"/>
      <c r="Q42" s="33"/>
      <c r="R42" s="175" t="str">
        <f>IF(ISBLANK(Q42),"",IF((MOD($Q$22*Q42,16)&gt;4),INT($Q$22*Q42/16)+0.5,INT($Q$22*Q42/16)))</f>
        <v/>
      </c>
      <c r="S42" s="175"/>
      <c r="T42" s="33"/>
      <c r="U42" s="175" t="str">
        <f>IF(ISBLANK(T42),"",IF((MOD($T$22*T42,16)&gt;4),INT($T$22*T42/16)+0.5,INT($T$22*T42/16)))</f>
        <v/>
      </c>
      <c r="V42" s="175"/>
      <c r="W42" s="33"/>
      <c r="X42" s="175" t="str">
        <f>IF(ISBLANK(W42),"",IF((MOD($W$22*W42,16)&gt;4),INT($W$22*W42/16)+0.5,INT($W$22*W42/16)))</f>
        <v/>
      </c>
      <c r="Y42" s="175"/>
      <c r="Z42" s="33"/>
      <c r="AA42" s="175" t="str">
        <f>IF(ISBLANK(Z42),"",IF((MOD($Z$22*Z42,16)&gt;4),INT($Z$22*Z42/16)+0.5,INT($Z$22*Z42/16)))</f>
        <v/>
      </c>
      <c r="AB42" s="175"/>
      <c r="AC42" s="33">
        <v>4</v>
      </c>
      <c r="AD42" s="175">
        <v>1</v>
      </c>
      <c r="AE42" s="175"/>
      <c r="AF42" s="33"/>
      <c r="AG42" s="175" t="str">
        <f>IF(ISBLANK(AF42),"",IF((MOD($AF$22*AF42,16)&gt;4),INT($AF$22*AF42/16)+0.5,INT($AF$22*AF42/16)))</f>
        <v/>
      </c>
      <c r="AH42" s="181"/>
    </row>
    <row r="43" spans="1:34" ht="15.95" customHeight="1">
      <c r="A43" s="167"/>
      <c r="B43" s="183" t="s">
        <v>78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94"/>
      <c r="M43" s="74">
        <f>SUM(M24:N42)-48</f>
        <v>582</v>
      </c>
      <c r="N43" s="92"/>
      <c r="O43" s="189">
        <f>SUM(O24:P42)-2</f>
        <v>32.5</v>
      </c>
      <c r="P43" s="189"/>
      <c r="Q43" s="44">
        <f>SUM(Q24:Q42)</f>
        <v>6</v>
      </c>
      <c r="R43" s="189">
        <f>SUM(R24:S42)</f>
        <v>12</v>
      </c>
      <c r="S43" s="189"/>
      <c r="T43" s="44">
        <f>SUM(T24:T42)</f>
        <v>13</v>
      </c>
      <c r="U43" s="189">
        <f>SUM(U24:V42)</f>
        <v>12.5</v>
      </c>
      <c r="V43" s="189"/>
      <c r="W43" s="44">
        <f>SUM(W24:W42)</f>
        <v>6</v>
      </c>
      <c r="X43" s="189">
        <f>SUM(X24:Y42)</f>
        <v>6.5</v>
      </c>
      <c r="Y43" s="189"/>
      <c r="Z43" s="44">
        <f>SUM(Z24:Z42)</f>
        <v>4</v>
      </c>
      <c r="AA43" s="189">
        <f>SUM(AA24:AB42)</f>
        <v>2.5</v>
      </c>
      <c r="AB43" s="189"/>
      <c r="AC43" s="44">
        <f>SUM(AC24:AC42)</f>
        <v>4</v>
      </c>
      <c r="AD43" s="189">
        <f>SUM(AD24:AE42)</f>
        <v>1</v>
      </c>
      <c r="AE43" s="189"/>
      <c r="AF43" s="44">
        <f>SUM(AF24:AF42)</f>
        <v>0</v>
      </c>
      <c r="AG43" s="189">
        <f>SUM(AG24:AH42)</f>
        <v>0</v>
      </c>
      <c r="AH43" s="190"/>
    </row>
    <row r="44" spans="1:34" ht="15.95" customHeight="1">
      <c r="A44" s="191" t="s">
        <v>105</v>
      </c>
      <c r="B44" s="167" t="s">
        <v>99</v>
      </c>
      <c r="C44" s="32">
        <v>1</v>
      </c>
      <c r="D44" s="184"/>
      <c r="E44" s="184"/>
      <c r="F44" s="184"/>
      <c r="G44" s="184"/>
      <c r="H44" s="184"/>
      <c r="I44" s="184"/>
      <c r="J44" s="184"/>
      <c r="K44" s="43"/>
      <c r="L44" s="43"/>
      <c r="M44" s="91" t="str">
        <f t="shared" ref="M44:M88" si="19">IF(ISBLANK(D44),"",Q44*$Q$22+$T$22*T44+$W$22*W44+Z44*$Z$22+$AC$22*AC44+AF44*$AF$22)</f>
        <v/>
      </c>
      <c r="N44" s="91"/>
      <c r="O44" s="175" t="str">
        <f t="shared" ref="O44:O88" si="20">IF(ISBLANK(D44),"",IF(U44="",0,U44)+IF(R44="",0,R44)+IF(X44="",0,X44)+IF(AA44="",0,AA44)+IF(AD44="",0,AD44)+IF(AG44="",0,AG44))</f>
        <v/>
      </c>
      <c r="P44" s="175"/>
      <c r="Q44" s="43"/>
      <c r="R44" s="175" t="str">
        <f t="shared" ref="R44:R88" si="21">IF(ISBLANK(Q44),"",IF((MOD($Q$22*Q44,16)&gt;4),INT($Q$22*Q44/16)+0.5,INT($Q$22*Q44/16)))</f>
        <v/>
      </c>
      <c r="S44" s="175"/>
      <c r="T44" s="43"/>
      <c r="U44" s="175" t="str">
        <f t="shared" ref="U44:U88" si="22">IF(ISBLANK(T44),"",IF((MOD($T$22*T44,16)&gt;4),INT($T$22*T44/16)+0.5,INT($T$22*T44/16)))</f>
        <v/>
      </c>
      <c r="V44" s="175"/>
      <c r="W44" s="43"/>
      <c r="X44" s="175" t="str">
        <f t="shared" ref="X44:X88" si="23">IF(ISBLANK(W44),"",IF((MOD($W$22*W44,16)&gt;4),INT($W$22*W44/16)+0.5,INT($W$22*W44/16)))</f>
        <v/>
      </c>
      <c r="Y44" s="175"/>
      <c r="Z44" s="43"/>
      <c r="AA44" s="175" t="str">
        <f t="shared" ref="AA44:AA88" si="24">IF(ISBLANK(Z44),"",IF((MOD($Z$22*Z44,16)&gt;4),INT($Z$22*Z44/16)+0.5,INT($Z$22*Z44/16)))</f>
        <v/>
      </c>
      <c r="AB44" s="175"/>
      <c r="AC44" s="43"/>
      <c r="AD44" s="175" t="str">
        <f t="shared" ref="AD44:AD88" si="25">IF(ISBLANK(AC44),"",IF((MOD($AC$22*AC44,16)&gt;4),INT($AC$22*AC44/16)+0.5,INT($AC$22*AC44/16)))</f>
        <v/>
      </c>
      <c r="AE44" s="175"/>
      <c r="AF44" s="43"/>
      <c r="AG44" s="175" t="str">
        <f t="shared" ref="AG44:AG88" si="26">IF(ISBLANK(AF44),"",IF((MOD($AF$22*AF44,16)&gt;4),INT($AF$22*AF44/16)+0.5,INT($AF$22*AF44/16)))</f>
        <v/>
      </c>
      <c r="AH44" s="181"/>
    </row>
    <row r="45" spans="1:34" ht="15.95" customHeight="1">
      <c r="A45" s="192"/>
      <c r="B45" s="167"/>
      <c r="C45" s="33">
        <v>2</v>
      </c>
      <c r="D45" s="184"/>
      <c r="E45" s="184"/>
      <c r="F45" s="184"/>
      <c r="G45" s="184"/>
      <c r="H45" s="184"/>
      <c r="I45" s="184"/>
      <c r="J45" s="184"/>
      <c r="K45" s="43"/>
      <c r="L45" s="43"/>
      <c r="M45" s="91" t="str">
        <f t="shared" si="19"/>
        <v/>
      </c>
      <c r="N45" s="91"/>
      <c r="O45" s="175" t="str">
        <f t="shared" si="20"/>
        <v/>
      </c>
      <c r="P45" s="175"/>
      <c r="Q45" s="43"/>
      <c r="R45" s="175" t="str">
        <f t="shared" si="21"/>
        <v/>
      </c>
      <c r="S45" s="175"/>
      <c r="T45" s="43"/>
      <c r="U45" s="175" t="str">
        <f t="shared" si="22"/>
        <v/>
      </c>
      <c r="V45" s="175"/>
      <c r="W45" s="43"/>
      <c r="X45" s="175" t="str">
        <f t="shared" si="23"/>
        <v/>
      </c>
      <c r="Y45" s="175"/>
      <c r="Z45" s="43"/>
      <c r="AA45" s="175" t="str">
        <f t="shared" si="24"/>
        <v/>
      </c>
      <c r="AB45" s="175"/>
      <c r="AC45" s="43"/>
      <c r="AD45" s="175" t="str">
        <f t="shared" si="25"/>
        <v/>
      </c>
      <c r="AE45" s="175"/>
      <c r="AF45" s="43"/>
      <c r="AG45" s="175" t="str">
        <f t="shared" si="26"/>
        <v/>
      </c>
      <c r="AH45" s="181"/>
    </row>
    <row r="46" spans="1:34" ht="15.95" customHeight="1">
      <c r="A46" s="192"/>
      <c r="B46" s="167"/>
      <c r="C46" s="32">
        <v>3</v>
      </c>
      <c r="D46" s="184"/>
      <c r="E46" s="184"/>
      <c r="F46" s="184"/>
      <c r="G46" s="184"/>
      <c r="H46" s="184"/>
      <c r="I46" s="184"/>
      <c r="J46" s="184"/>
      <c r="K46" s="43"/>
      <c r="L46" s="43"/>
      <c r="M46" s="91" t="str">
        <f t="shared" si="19"/>
        <v/>
      </c>
      <c r="N46" s="91"/>
      <c r="O46" s="175" t="str">
        <f t="shared" si="20"/>
        <v/>
      </c>
      <c r="P46" s="175"/>
      <c r="Q46" s="43"/>
      <c r="R46" s="175" t="str">
        <f t="shared" si="21"/>
        <v/>
      </c>
      <c r="S46" s="175"/>
      <c r="T46" s="43"/>
      <c r="U46" s="175" t="str">
        <f t="shared" si="22"/>
        <v/>
      </c>
      <c r="V46" s="175"/>
      <c r="W46" s="43"/>
      <c r="X46" s="175" t="str">
        <f t="shared" si="23"/>
        <v/>
      </c>
      <c r="Y46" s="175"/>
      <c r="Z46" s="43"/>
      <c r="AA46" s="175" t="str">
        <f t="shared" si="24"/>
        <v/>
      </c>
      <c r="AB46" s="175"/>
      <c r="AC46" s="43"/>
      <c r="AD46" s="175" t="str">
        <f t="shared" si="25"/>
        <v/>
      </c>
      <c r="AE46" s="175"/>
      <c r="AF46" s="43"/>
      <c r="AG46" s="175" t="str">
        <f t="shared" si="26"/>
        <v/>
      </c>
      <c r="AH46" s="181"/>
    </row>
    <row r="47" spans="1:34" ht="15.95" customHeight="1">
      <c r="A47" s="192"/>
      <c r="B47" s="167"/>
      <c r="C47" s="32">
        <v>4</v>
      </c>
      <c r="D47" s="184"/>
      <c r="E47" s="184"/>
      <c r="F47" s="184"/>
      <c r="G47" s="184"/>
      <c r="H47" s="184"/>
      <c r="I47" s="184"/>
      <c r="J47" s="184"/>
      <c r="K47" s="43"/>
      <c r="L47" s="43"/>
      <c r="M47" s="91" t="str">
        <f t="shared" si="19"/>
        <v/>
      </c>
      <c r="N47" s="91"/>
      <c r="O47" s="175" t="str">
        <f t="shared" si="20"/>
        <v/>
      </c>
      <c r="P47" s="175"/>
      <c r="Q47" s="43"/>
      <c r="R47" s="175" t="str">
        <f t="shared" si="21"/>
        <v/>
      </c>
      <c r="S47" s="175"/>
      <c r="T47" s="43"/>
      <c r="U47" s="175" t="str">
        <f t="shared" si="22"/>
        <v/>
      </c>
      <c r="V47" s="175"/>
      <c r="W47" s="43"/>
      <c r="X47" s="175" t="str">
        <f t="shared" si="23"/>
        <v/>
      </c>
      <c r="Y47" s="175"/>
      <c r="Z47" s="43"/>
      <c r="AA47" s="175" t="str">
        <f t="shared" si="24"/>
        <v/>
      </c>
      <c r="AB47" s="175"/>
      <c r="AC47" s="43"/>
      <c r="AD47" s="175" t="str">
        <f t="shared" si="25"/>
        <v/>
      </c>
      <c r="AE47" s="175"/>
      <c r="AF47" s="43"/>
      <c r="AG47" s="175" t="str">
        <f t="shared" si="26"/>
        <v/>
      </c>
      <c r="AH47" s="181"/>
    </row>
    <row r="48" spans="1:34" ht="15.95" customHeight="1">
      <c r="A48" s="192"/>
      <c r="B48" s="167"/>
      <c r="C48" s="33">
        <v>5</v>
      </c>
      <c r="D48" s="184"/>
      <c r="E48" s="184"/>
      <c r="F48" s="184"/>
      <c r="G48" s="184"/>
      <c r="H48" s="184"/>
      <c r="I48" s="184"/>
      <c r="J48" s="184"/>
      <c r="K48" s="43"/>
      <c r="L48" s="43"/>
      <c r="M48" s="91" t="str">
        <f t="shared" si="19"/>
        <v/>
      </c>
      <c r="N48" s="91"/>
      <c r="O48" s="175" t="str">
        <f t="shared" si="20"/>
        <v/>
      </c>
      <c r="P48" s="175"/>
      <c r="Q48" s="43"/>
      <c r="R48" s="175" t="str">
        <f t="shared" si="21"/>
        <v/>
      </c>
      <c r="S48" s="175"/>
      <c r="T48" s="43"/>
      <c r="U48" s="175" t="str">
        <f t="shared" si="22"/>
        <v/>
      </c>
      <c r="V48" s="175"/>
      <c r="W48" s="43"/>
      <c r="X48" s="175" t="str">
        <f t="shared" si="23"/>
        <v/>
      </c>
      <c r="Y48" s="175"/>
      <c r="Z48" s="43"/>
      <c r="AA48" s="175" t="str">
        <f t="shared" si="24"/>
        <v/>
      </c>
      <c r="AB48" s="175"/>
      <c r="AC48" s="43"/>
      <c r="AD48" s="175" t="str">
        <f t="shared" si="25"/>
        <v/>
      </c>
      <c r="AE48" s="175"/>
      <c r="AF48" s="43"/>
      <c r="AG48" s="175" t="str">
        <f t="shared" si="26"/>
        <v/>
      </c>
      <c r="AH48" s="181"/>
    </row>
    <row r="49" spans="1:34" ht="15.95" customHeight="1">
      <c r="A49" s="192"/>
      <c r="B49" s="167"/>
      <c r="C49" s="32">
        <v>6</v>
      </c>
      <c r="D49" s="184"/>
      <c r="E49" s="184"/>
      <c r="F49" s="184"/>
      <c r="G49" s="184"/>
      <c r="H49" s="184"/>
      <c r="I49" s="184"/>
      <c r="J49" s="184"/>
      <c r="K49" s="43"/>
      <c r="L49" s="43"/>
      <c r="M49" s="91" t="str">
        <f t="shared" si="19"/>
        <v/>
      </c>
      <c r="N49" s="91"/>
      <c r="O49" s="175" t="str">
        <f t="shared" si="20"/>
        <v/>
      </c>
      <c r="P49" s="175"/>
      <c r="Q49" s="43"/>
      <c r="R49" s="175" t="str">
        <f t="shared" si="21"/>
        <v/>
      </c>
      <c r="S49" s="175"/>
      <c r="T49" s="43"/>
      <c r="U49" s="175" t="str">
        <f t="shared" si="22"/>
        <v/>
      </c>
      <c r="V49" s="175"/>
      <c r="W49" s="43"/>
      <c r="X49" s="175" t="str">
        <f t="shared" si="23"/>
        <v/>
      </c>
      <c r="Y49" s="175"/>
      <c r="Z49" s="43"/>
      <c r="AA49" s="175" t="str">
        <f t="shared" si="24"/>
        <v/>
      </c>
      <c r="AB49" s="175"/>
      <c r="AC49" s="43"/>
      <c r="AD49" s="175" t="str">
        <f t="shared" si="25"/>
        <v/>
      </c>
      <c r="AE49" s="175"/>
      <c r="AF49" s="43"/>
      <c r="AG49" s="175" t="str">
        <f t="shared" si="26"/>
        <v/>
      </c>
      <c r="AH49" s="181"/>
    </row>
    <row r="50" spans="1:34" ht="15.95" customHeight="1">
      <c r="A50" s="192"/>
      <c r="B50" s="167"/>
      <c r="C50" s="32">
        <v>7</v>
      </c>
      <c r="D50" s="184"/>
      <c r="E50" s="184"/>
      <c r="F50" s="184"/>
      <c r="G50" s="184"/>
      <c r="H50" s="184"/>
      <c r="I50" s="184"/>
      <c r="J50" s="184"/>
      <c r="K50" s="43"/>
      <c r="L50" s="43"/>
      <c r="M50" s="91" t="str">
        <f t="shared" si="19"/>
        <v/>
      </c>
      <c r="N50" s="91"/>
      <c r="O50" s="175" t="str">
        <f t="shared" si="20"/>
        <v/>
      </c>
      <c r="P50" s="175"/>
      <c r="Q50" s="43"/>
      <c r="R50" s="175" t="str">
        <f t="shared" si="21"/>
        <v/>
      </c>
      <c r="S50" s="175"/>
      <c r="T50" s="43"/>
      <c r="U50" s="175" t="str">
        <f t="shared" si="22"/>
        <v/>
      </c>
      <c r="V50" s="175"/>
      <c r="W50" s="43"/>
      <c r="X50" s="175" t="str">
        <f t="shared" si="23"/>
        <v/>
      </c>
      <c r="Y50" s="175"/>
      <c r="Z50" s="43"/>
      <c r="AA50" s="175" t="str">
        <f t="shared" si="24"/>
        <v/>
      </c>
      <c r="AB50" s="175"/>
      <c r="AC50" s="43"/>
      <c r="AD50" s="175" t="str">
        <f t="shared" si="25"/>
        <v/>
      </c>
      <c r="AE50" s="175"/>
      <c r="AF50" s="43"/>
      <c r="AG50" s="175" t="str">
        <f t="shared" si="26"/>
        <v/>
      </c>
      <c r="AH50" s="181"/>
    </row>
    <row r="51" spans="1:34" ht="15.95" customHeight="1">
      <c r="A51" s="192"/>
      <c r="B51" s="167"/>
      <c r="C51" s="33">
        <v>8</v>
      </c>
      <c r="D51" s="184"/>
      <c r="E51" s="184"/>
      <c r="F51" s="184"/>
      <c r="G51" s="184"/>
      <c r="H51" s="184"/>
      <c r="I51" s="184"/>
      <c r="J51" s="184"/>
      <c r="K51" s="43"/>
      <c r="L51" s="43"/>
      <c r="M51" s="91" t="str">
        <f t="shared" si="19"/>
        <v/>
      </c>
      <c r="N51" s="91"/>
      <c r="O51" s="175" t="str">
        <f t="shared" si="20"/>
        <v/>
      </c>
      <c r="P51" s="175"/>
      <c r="Q51" s="43"/>
      <c r="R51" s="175" t="str">
        <f t="shared" si="21"/>
        <v/>
      </c>
      <c r="S51" s="175"/>
      <c r="T51" s="43"/>
      <c r="U51" s="175" t="str">
        <f t="shared" si="22"/>
        <v/>
      </c>
      <c r="V51" s="175"/>
      <c r="W51" s="43"/>
      <c r="X51" s="175" t="str">
        <f t="shared" si="23"/>
        <v/>
      </c>
      <c r="Y51" s="175"/>
      <c r="Z51" s="43"/>
      <c r="AA51" s="175" t="str">
        <f t="shared" si="24"/>
        <v/>
      </c>
      <c r="AB51" s="175"/>
      <c r="AC51" s="43"/>
      <c r="AD51" s="175" t="str">
        <f t="shared" si="25"/>
        <v/>
      </c>
      <c r="AE51" s="175"/>
      <c r="AF51" s="43"/>
      <c r="AG51" s="175" t="str">
        <f t="shared" si="26"/>
        <v/>
      </c>
      <c r="AH51" s="181"/>
    </row>
    <row r="52" spans="1:34" ht="15.95" customHeight="1">
      <c r="A52" s="192"/>
      <c r="B52" s="167"/>
      <c r="C52" s="32">
        <v>9</v>
      </c>
      <c r="D52" s="184"/>
      <c r="E52" s="184"/>
      <c r="F52" s="184"/>
      <c r="G52" s="184"/>
      <c r="H52" s="184"/>
      <c r="I52" s="184"/>
      <c r="J52" s="184"/>
      <c r="K52" s="43"/>
      <c r="L52" s="43"/>
      <c r="M52" s="91" t="str">
        <f t="shared" si="19"/>
        <v/>
      </c>
      <c r="N52" s="91"/>
      <c r="O52" s="175" t="str">
        <f t="shared" si="20"/>
        <v/>
      </c>
      <c r="P52" s="175"/>
      <c r="Q52" s="43"/>
      <c r="R52" s="175" t="str">
        <f t="shared" si="21"/>
        <v/>
      </c>
      <c r="S52" s="175"/>
      <c r="T52" s="43"/>
      <c r="U52" s="175" t="str">
        <f t="shared" si="22"/>
        <v/>
      </c>
      <c r="V52" s="175"/>
      <c r="W52" s="43"/>
      <c r="X52" s="175" t="str">
        <f t="shared" si="23"/>
        <v/>
      </c>
      <c r="Y52" s="175"/>
      <c r="Z52" s="43"/>
      <c r="AA52" s="175" t="str">
        <f t="shared" si="24"/>
        <v/>
      </c>
      <c r="AB52" s="175"/>
      <c r="AC52" s="43"/>
      <c r="AD52" s="175" t="str">
        <f t="shared" si="25"/>
        <v/>
      </c>
      <c r="AE52" s="175"/>
      <c r="AF52" s="43"/>
      <c r="AG52" s="175" t="str">
        <f t="shared" si="26"/>
        <v/>
      </c>
      <c r="AH52" s="181"/>
    </row>
    <row r="53" spans="1:34" ht="15.95" customHeight="1">
      <c r="A53" s="192"/>
      <c r="B53" s="167"/>
      <c r="C53" s="32">
        <v>10</v>
      </c>
      <c r="D53" s="184"/>
      <c r="E53" s="184"/>
      <c r="F53" s="184"/>
      <c r="G53" s="184"/>
      <c r="H53" s="184"/>
      <c r="I53" s="184"/>
      <c r="J53" s="184"/>
      <c r="K53" s="43"/>
      <c r="L53" s="43"/>
      <c r="M53" s="91" t="str">
        <f t="shared" si="19"/>
        <v/>
      </c>
      <c r="N53" s="91"/>
      <c r="O53" s="175" t="str">
        <f t="shared" si="20"/>
        <v/>
      </c>
      <c r="P53" s="175"/>
      <c r="Q53" s="43"/>
      <c r="R53" s="175" t="str">
        <f t="shared" si="21"/>
        <v/>
      </c>
      <c r="S53" s="175"/>
      <c r="T53" s="43"/>
      <c r="U53" s="175" t="str">
        <f t="shared" si="22"/>
        <v/>
      </c>
      <c r="V53" s="175"/>
      <c r="W53" s="43"/>
      <c r="X53" s="175" t="str">
        <f t="shared" si="23"/>
        <v/>
      </c>
      <c r="Y53" s="175"/>
      <c r="Z53" s="43"/>
      <c r="AA53" s="175" t="str">
        <f t="shared" si="24"/>
        <v/>
      </c>
      <c r="AB53" s="175"/>
      <c r="AC53" s="43"/>
      <c r="AD53" s="175" t="str">
        <f t="shared" si="25"/>
        <v/>
      </c>
      <c r="AE53" s="175"/>
      <c r="AF53" s="43"/>
      <c r="AG53" s="175" t="str">
        <f t="shared" si="26"/>
        <v/>
      </c>
      <c r="AH53" s="181"/>
    </row>
    <row r="54" spans="1:34" ht="15.95" customHeight="1">
      <c r="A54" s="192"/>
      <c r="B54" s="167"/>
      <c r="C54" s="33">
        <v>11</v>
      </c>
      <c r="D54" s="184"/>
      <c r="E54" s="184"/>
      <c r="F54" s="184"/>
      <c r="G54" s="184"/>
      <c r="H54" s="184"/>
      <c r="I54" s="184"/>
      <c r="J54" s="184"/>
      <c r="K54" s="43"/>
      <c r="L54" s="43"/>
      <c r="M54" s="91" t="str">
        <f t="shared" si="19"/>
        <v/>
      </c>
      <c r="N54" s="91"/>
      <c r="O54" s="175" t="str">
        <f t="shared" si="20"/>
        <v/>
      </c>
      <c r="P54" s="175"/>
      <c r="Q54" s="43"/>
      <c r="R54" s="175" t="str">
        <f t="shared" si="21"/>
        <v/>
      </c>
      <c r="S54" s="175"/>
      <c r="T54" s="43"/>
      <c r="U54" s="175" t="str">
        <f t="shared" si="22"/>
        <v/>
      </c>
      <c r="V54" s="175"/>
      <c r="W54" s="43"/>
      <c r="X54" s="175" t="str">
        <f t="shared" si="23"/>
        <v/>
      </c>
      <c r="Y54" s="175"/>
      <c r="Z54" s="43"/>
      <c r="AA54" s="175" t="str">
        <f t="shared" si="24"/>
        <v/>
      </c>
      <c r="AB54" s="175"/>
      <c r="AC54" s="43"/>
      <c r="AD54" s="175" t="str">
        <f t="shared" si="25"/>
        <v/>
      </c>
      <c r="AE54" s="175"/>
      <c r="AF54" s="43"/>
      <c r="AG54" s="175" t="str">
        <f t="shared" si="26"/>
        <v/>
      </c>
      <c r="AH54" s="181"/>
    </row>
    <row r="55" spans="1:34" ht="15.95" customHeight="1">
      <c r="A55" s="192"/>
      <c r="B55" s="167"/>
      <c r="C55" s="32">
        <v>12</v>
      </c>
      <c r="D55" s="184"/>
      <c r="E55" s="184"/>
      <c r="F55" s="184"/>
      <c r="G55" s="184"/>
      <c r="H55" s="184"/>
      <c r="I55" s="184"/>
      <c r="J55" s="184"/>
      <c r="K55" s="43"/>
      <c r="L55" s="43"/>
      <c r="M55" s="91" t="str">
        <f t="shared" si="19"/>
        <v/>
      </c>
      <c r="N55" s="91"/>
      <c r="O55" s="175" t="str">
        <f t="shared" si="20"/>
        <v/>
      </c>
      <c r="P55" s="175"/>
      <c r="Q55" s="43"/>
      <c r="R55" s="175" t="str">
        <f t="shared" si="21"/>
        <v/>
      </c>
      <c r="S55" s="175"/>
      <c r="T55" s="43"/>
      <c r="U55" s="175" t="str">
        <f t="shared" si="22"/>
        <v/>
      </c>
      <c r="V55" s="175"/>
      <c r="W55" s="43"/>
      <c r="X55" s="175" t="str">
        <f t="shared" si="23"/>
        <v/>
      </c>
      <c r="Y55" s="175"/>
      <c r="Z55" s="43"/>
      <c r="AA55" s="175" t="str">
        <f t="shared" si="24"/>
        <v/>
      </c>
      <c r="AB55" s="175"/>
      <c r="AC55" s="43"/>
      <c r="AD55" s="175" t="str">
        <f t="shared" si="25"/>
        <v/>
      </c>
      <c r="AE55" s="175"/>
      <c r="AF55" s="43"/>
      <c r="AG55" s="175" t="str">
        <f t="shared" si="26"/>
        <v/>
      </c>
      <c r="AH55" s="181"/>
    </row>
    <row r="56" spans="1:34" ht="15.95" customHeight="1">
      <c r="A56" s="192"/>
      <c r="B56" s="167"/>
      <c r="C56" s="32">
        <v>13</v>
      </c>
      <c r="D56" s="184"/>
      <c r="E56" s="184"/>
      <c r="F56" s="184"/>
      <c r="G56" s="184"/>
      <c r="H56" s="184"/>
      <c r="I56" s="184"/>
      <c r="J56" s="184"/>
      <c r="K56" s="43"/>
      <c r="L56" s="43"/>
      <c r="M56" s="91" t="str">
        <f t="shared" si="19"/>
        <v/>
      </c>
      <c r="N56" s="91"/>
      <c r="O56" s="175" t="str">
        <f t="shared" si="20"/>
        <v/>
      </c>
      <c r="P56" s="175"/>
      <c r="Q56" s="43"/>
      <c r="R56" s="175" t="str">
        <f t="shared" si="21"/>
        <v/>
      </c>
      <c r="S56" s="175"/>
      <c r="T56" s="43"/>
      <c r="U56" s="175" t="str">
        <f t="shared" si="22"/>
        <v/>
      </c>
      <c r="V56" s="175"/>
      <c r="W56" s="43"/>
      <c r="X56" s="175" t="str">
        <f t="shared" si="23"/>
        <v/>
      </c>
      <c r="Y56" s="175"/>
      <c r="Z56" s="43"/>
      <c r="AA56" s="175" t="str">
        <f t="shared" si="24"/>
        <v/>
      </c>
      <c r="AB56" s="175"/>
      <c r="AC56" s="43"/>
      <c r="AD56" s="175" t="str">
        <f t="shared" si="25"/>
        <v/>
      </c>
      <c r="AE56" s="175"/>
      <c r="AF56" s="43"/>
      <c r="AG56" s="175" t="str">
        <f t="shared" si="26"/>
        <v/>
      </c>
      <c r="AH56" s="181"/>
    </row>
    <row r="57" spans="1:34" ht="15.95" customHeight="1">
      <c r="A57" s="192"/>
      <c r="B57" s="167"/>
      <c r="C57" s="33">
        <v>14</v>
      </c>
      <c r="D57" s="184"/>
      <c r="E57" s="184"/>
      <c r="F57" s="184"/>
      <c r="G57" s="184"/>
      <c r="H57" s="184"/>
      <c r="I57" s="184"/>
      <c r="J57" s="184"/>
      <c r="K57" s="43"/>
      <c r="L57" s="43"/>
      <c r="M57" s="91" t="str">
        <f t="shared" si="19"/>
        <v/>
      </c>
      <c r="N57" s="91"/>
      <c r="O57" s="175" t="str">
        <f t="shared" si="20"/>
        <v/>
      </c>
      <c r="P57" s="175"/>
      <c r="Q57" s="43"/>
      <c r="R57" s="175" t="str">
        <f t="shared" si="21"/>
        <v/>
      </c>
      <c r="S57" s="175"/>
      <c r="T57" s="43"/>
      <c r="U57" s="175" t="str">
        <f t="shared" si="22"/>
        <v/>
      </c>
      <c r="V57" s="175"/>
      <c r="W57" s="43"/>
      <c r="X57" s="175" t="str">
        <f t="shared" si="23"/>
        <v/>
      </c>
      <c r="Y57" s="175"/>
      <c r="Z57" s="43"/>
      <c r="AA57" s="175" t="str">
        <f t="shared" si="24"/>
        <v/>
      </c>
      <c r="AB57" s="175"/>
      <c r="AC57" s="43"/>
      <c r="AD57" s="175" t="str">
        <f t="shared" si="25"/>
        <v/>
      </c>
      <c r="AE57" s="175"/>
      <c r="AF57" s="43"/>
      <c r="AG57" s="175" t="str">
        <f t="shared" si="26"/>
        <v/>
      </c>
      <c r="AH57" s="181"/>
    </row>
    <row r="58" spans="1:34" ht="15.95" customHeight="1">
      <c r="A58" s="192"/>
      <c r="B58" s="167"/>
      <c r="C58" s="32">
        <v>15</v>
      </c>
      <c r="D58" s="184"/>
      <c r="E58" s="184"/>
      <c r="F58" s="184"/>
      <c r="G58" s="184"/>
      <c r="H58" s="184"/>
      <c r="I58" s="184"/>
      <c r="J58" s="184"/>
      <c r="K58" s="43"/>
      <c r="L58" s="43"/>
      <c r="M58" s="91" t="str">
        <f t="shared" si="19"/>
        <v/>
      </c>
      <c r="N58" s="91"/>
      <c r="O58" s="175" t="str">
        <f t="shared" si="20"/>
        <v/>
      </c>
      <c r="P58" s="175"/>
      <c r="Q58" s="43"/>
      <c r="R58" s="175" t="str">
        <f t="shared" si="21"/>
        <v/>
      </c>
      <c r="S58" s="175"/>
      <c r="T58" s="43"/>
      <c r="U58" s="175" t="str">
        <f t="shared" si="22"/>
        <v/>
      </c>
      <c r="V58" s="175"/>
      <c r="W58" s="43"/>
      <c r="X58" s="175" t="str">
        <f t="shared" si="23"/>
        <v/>
      </c>
      <c r="Y58" s="175"/>
      <c r="Z58" s="43"/>
      <c r="AA58" s="175" t="str">
        <f t="shared" si="24"/>
        <v/>
      </c>
      <c r="AB58" s="175"/>
      <c r="AC58" s="43"/>
      <c r="AD58" s="175" t="str">
        <f t="shared" si="25"/>
        <v/>
      </c>
      <c r="AE58" s="175"/>
      <c r="AF58" s="43"/>
      <c r="AG58" s="175" t="str">
        <f t="shared" si="26"/>
        <v/>
      </c>
      <c r="AH58" s="181"/>
    </row>
    <row r="59" spans="1:34" ht="15.95" customHeight="1">
      <c r="A59" s="192"/>
      <c r="B59" s="167" t="s">
        <v>59</v>
      </c>
      <c r="C59" s="32">
        <v>1</v>
      </c>
      <c r="D59" s="184"/>
      <c r="E59" s="184"/>
      <c r="F59" s="184"/>
      <c r="G59" s="184"/>
      <c r="H59" s="184"/>
      <c r="I59" s="184"/>
      <c r="J59" s="184"/>
      <c r="K59" s="43"/>
      <c r="L59" s="43"/>
      <c r="M59" s="91" t="str">
        <f t="shared" si="19"/>
        <v/>
      </c>
      <c r="N59" s="91"/>
      <c r="O59" s="175" t="str">
        <f t="shared" si="20"/>
        <v/>
      </c>
      <c r="P59" s="175"/>
      <c r="Q59" s="43"/>
      <c r="R59" s="175" t="str">
        <f t="shared" si="21"/>
        <v/>
      </c>
      <c r="S59" s="175"/>
      <c r="T59" s="43"/>
      <c r="U59" s="175" t="str">
        <f t="shared" si="22"/>
        <v/>
      </c>
      <c r="V59" s="175"/>
      <c r="W59" s="43"/>
      <c r="X59" s="175" t="str">
        <f t="shared" si="23"/>
        <v/>
      </c>
      <c r="Y59" s="175"/>
      <c r="Z59" s="43"/>
      <c r="AA59" s="175" t="str">
        <f t="shared" si="24"/>
        <v/>
      </c>
      <c r="AB59" s="175"/>
      <c r="AC59" s="43"/>
      <c r="AD59" s="175" t="str">
        <f t="shared" si="25"/>
        <v/>
      </c>
      <c r="AE59" s="175"/>
      <c r="AF59" s="43"/>
      <c r="AG59" s="175" t="str">
        <f t="shared" si="26"/>
        <v/>
      </c>
      <c r="AH59" s="181"/>
    </row>
    <row r="60" spans="1:34" ht="15.95" customHeight="1">
      <c r="A60" s="192"/>
      <c r="B60" s="167"/>
      <c r="C60" s="33">
        <v>2</v>
      </c>
      <c r="D60" s="184"/>
      <c r="E60" s="184"/>
      <c r="F60" s="184"/>
      <c r="G60" s="184"/>
      <c r="H60" s="184"/>
      <c r="I60" s="184"/>
      <c r="J60" s="184"/>
      <c r="K60" s="43"/>
      <c r="L60" s="43"/>
      <c r="M60" s="91" t="str">
        <f t="shared" si="19"/>
        <v/>
      </c>
      <c r="N60" s="91"/>
      <c r="O60" s="175" t="str">
        <f t="shared" si="20"/>
        <v/>
      </c>
      <c r="P60" s="175"/>
      <c r="Q60" s="43"/>
      <c r="R60" s="175" t="str">
        <f t="shared" si="21"/>
        <v/>
      </c>
      <c r="S60" s="175"/>
      <c r="T60" s="43"/>
      <c r="U60" s="175" t="str">
        <f t="shared" si="22"/>
        <v/>
      </c>
      <c r="V60" s="175"/>
      <c r="W60" s="43"/>
      <c r="X60" s="175" t="str">
        <f t="shared" si="23"/>
        <v/>
      </c>
      <c r="Y60" s="175"/>
      <c r="Z60" s="43"/>
      <c r="AA60" s="175" t="str">
        <f t="shared" si="24"/>
        <v/>
      </c>
      <c r="AB60" s="175"/>
      <c r="AC60" s="43"/>
      <c r="AD60" s="175" t="str">
        <f t="shared" si="25"/>
        <v/>
      </c>
      <c r="AE60" s="175"/>
      <c r="AF60" s="43"/>
      <c r="AG60" s="175" t="str">
        <f t="shared" si="26"/>
        <v/>
      </c>
      <c r="AH60" s="181"/>
    </row>
    <row r="61" spans="1:34" ht="15.95" customHeight="1">
      <c r="A61" s="192"/>
      <c r="B61" s="167"/>
      <c r="C61" s="32">
        <v>3</v>
      </c>
      <c r="D61" s="184"/>
      <c r="E61" s="184"/>
      <c r="F61" s="184"/>
      <c r="G61" s="184"/>
      <c r="H61" s="184"/>
      <c r="I61" s="184"/>
      <c r="J61" s="184"/>
      <c r="K61" s="43"/>
      <c r="L61" s="43"/>
      <c r="M61" s="91" t="str">
        <f t="shared" si="19"/>
        <v/>
      </c>
      <c r="N61" s="91"/>
      <c r="O61" s="175" t="str">
        <f t="shared" si="20"/>
        <v/>
      </c>
      <c r="P61" s="175"/>
      <c r="Q61" s="43"/>
      <c r="R61" s="175" t="str">
        <f t="shared" si="21"/>
        <v/>
      </c>
      <c r="S61" s="175"/>
      <c r="T61" s="43"/>
      <c r="U61" s="175" t="str">
        <f t="shared" si="22"/>
        <v/>
      </c>
      <c r="V61" s="175"/>
      <c r="W61" s="43"/>
      <c r="X61" s="175" t="str">
        <f t="shared" si="23"/>
        <v/>
      </c>
      <c r="Y61" s="175"/>
      <c r="Z61" s="43"/>
      <c r="AA61" s="175" t="str">
        <f t="shared" si="24"/>
        <v/>
      </c>
      <c r="AB61" s="175"/>
      <c r="AC61" s="43"/>
      <c r="AD61" s="175" t="str">
        <f t="shared" si="25"/>
        <v/>
      </c>
      <c r="AE61" s="175"/>
      <c r="AF61" s="43"/>
      <c r="AG61" s="175" t="str">
        <f t="shared" si="26"/>
        <v/>
      </c>
      <c r="AH61" s="181"/>
    </row>
    <row r="62" spans="1:34" ht="15.95" customHeight="1">
      <c r="A62" s="192"/>
      <c r="B62" s="167"/>
      <c r="C62" s="33">
        <v>4</v>
      </c>
      <c r="D62" s="184"/>
      <c r="E62" s="184"/>
      <c r="F62" s="184"/>
      <c r="G62" s="184"/>
      <c r="H62" s="184"/>
      <c r="I62" s="184"/>
      <c r="J62" s="184"/>
      <c r="K62" s="43"/>
      <c r="L62" s="43"/>
      <c r="M62" s="91" t="str">
        <f t="shared" si="19"/>
        <v/>
      </c>
      <c r="N62" s="91"/>
      <c r="O62" s="175" t="str">
        <f t="shared" si="20"/>
        <v/>
      </c>
      <c r="P62" s="175"/>
      <c r="Q62" s="43"/>
      <c r="R62" s="175" t="str">
        <f t="shared" si="21"/>
        <v/>
      </c>
      <c r="S62" s="175"/>
      <c r="T62" s="43"/>
      <c r="U62" s="175" t="str">
        <f t="shared" si="22"/>
        <v/>
      </c>
      <c r="V62" s="175"/>
      <c r="W62" s="43"/>
      <c r="X62" s="175" t="str">
        <f t="shared" si="23"/>
        <v/>
      </c>
      <c r="Y62" s="175"/>
      <c r="Z62" s="43"/>
      <c r="AA62" s="175" t="str">
        <f t="shared" si="24"/>
        <v/>
      </c>
      <c r="AB62" s="175"/>
      <c r="AC62" s="43"/>
      <c r="AD62" s="175" t="str">
        <f t="shared" si="25"/>
        <v/>
      </c>
      <c r="AE62" s="175"/>
      <c r="AF62" s="43"/>
      <c r="AG62" s="175" t="str">
        <f t="shared" si="26"/>
        <v/>
      </c>
      <c r="AH62" s="181"/>
    </row>
    <row r="63" spans="1:34" ht="15.95" customHeight="1">
      <c r="A63" s="192"/>
      <c r="B63" s="167"/>
      <c r="C63" s="32">
        <v>5</v>
      </c>
      <c r="D63" s="184"/>
      <c r="E63" s="184"/>
      <c r="F63" s="184"/>
      <c r="G63" s="184"/>
      <c r="H63" s="184"/>
      <c r="I63" s="184"/>
      <c r="J63" s="184"/>
      <c r="K63" s="43"/>
      <c r="L63" s="43"/>
      <c r="M63" s="91" t="str">
        <f t="shared" si="19"/>
        <v/>
      </c>
      <c r="N63" s="91"/>
      <c r="O63" s="175" t="str">
        <f t="shared" si="20"/>
        <v/>
      </c>
      <c r="P63" s="175"/>
      <c r="Q63" s="43"/>
      <c r="R63" s="175" t="str">
        <f t="shared" si="21"/>
        <v/>
      </c>
      <c r="S63" s="175"/>
      <c r="T63" s="43"/>
      <c r="U63" s="175" t="str">
        <f t="shared" si="22"/>
        <v/>
      </c>
      <c r="V63" s="175"/>
      <c r="W63" s="43"/>
      <c r="X63" s="175" t="str">
        <f t="shared" si="23"/>
        <v/>
      </c>
      <c r="Y63" s="175"/>
      <c r="Z63" s="43"/>
      <c r="AA63" s="175" t="str">
        <f t="shared" si="24"/>
        <v/>
      </c>
      <c r="AB63" s="175"/>
      <c r="AC63" s="43"/>
      <c r="AD63" s="175" t="str">
        <f t="shared" si="25"/>
        <v/>
      </c>
      <c r="AE63" s="175"/>
      <c r="AF63" s="43"/>
      <c r="AG63" s="175" t="str">
        <f t="shared" si="26"/>
        <v/>
      </c>
      <c r="AH63" s="181"/>
    </row>
    <row r="64" spans="1:34" ht="15.95" customHeight="1">
      <c r="A64" s="192"/>
      <c r="B64" s="167"/>
      <c r="C64" s="33">
        <v>6</v>
      </c>
      <c r="D64" s="184"/>
      <c r="E64" s="184"/>
      <c r="F64" s="184"/>
      <c r="G64" s="184"/>
      <c r="H64" s="184"/>
      <c r="I64" s="184"/>
      <c r="J64" s="184"/>
      <c r="K64" s="43"/>
      <c r="L64" s="43"/>
      <c r="M64" s="91" t="str">
        <f t="shared" si="19"/>
        <v/>
      </c>
      <c r="N64" s="91"/>
      <c r="O64" s="175" t="str">
        <f t="shared" si="20"/>
        <v/>
      </c>
      <c r="P64" s="175"/>
      <c r="Q64" s="43"/>
      <c r="R64" s="175" t="str">
        <f t="shared" si="21"/>
        <v/>
      </c>
      <c r="S64" s="175"/>
      <c r="T64" s="43"/>
      <c r="U64" s="175" t="str">
        <f t="shared" si="22"/>
        <v/>
      </c>
      <c r="V64" s="175"/>
      <c r="W64" s="43"/>
      <c r="X64" s="175" t="str">
        <f t="shared" si="23"/>
        <v/>
      </c>
      <c r="Y64" s="175"/>
      <c r="Z64" s="43"/>
      <c r="AA64" s="175" t="str">
        <f t="shared" si="24"/>
        <v/>
      </c>
      <c r="AB64" s="175"/>
      <c r="AC64" s="43"/>
      <c r="AD64" s="175" t="str">
        <f t="shared" si="25"/>
        <v/>
      </c>
      <c r="AE64" s="175"/>
      <c r="AF64" s="43"/>
      <c r="AG64" s="175" t="str">
        <f t="shared" si="26"/>
        <v/>
      </c>
      <c r="AH64" s="181"/>
    </row>
    <row r="65" spans="1:34" ht="15.95" customHeight="1">
      <c r="A65" s="192"/>
      <c r="B65" s="167"/>
      <c r="C65" s="32">
        <v>7</v>
      </c>
      <c r="D65" s="184"/>
      <c r="E65" s="184"/>
      <c r="F65" s="184"/>
      <c r="G65" s="184"/>
      <c r="H65" s="184"/>
      <c r="I65" s="184"/>
      <c r="J65" s="184"/>
      <c r="K65" s="43"/>
      <c r="L65" s="43"/>
      <c r="M65" s="91" t="str">
        <f t="shared" si="19"/>
        <v/>
      </c>
      <c r="N65" s="91"/>
      <c r="O65" s="175" t="str">
        <f t="shared" si="20"/>
        <v/>
      </c>
      <c r="P65" s="175"/>
      <c r="Q65" s="43"/>
      <c r="R65" s="175" t="str">
        <f t="shared" si="21"/>
        <v/>
      </c>
      <c r="S65" s="175"/>
      <c r="T65" s="43"/>
      <c r="U65" s="175" t="str">
        <f t="shared" si="22"/>
        <v/>
      </c>
      <c r="V65" s="175"/>
      <c r="W65" s="43"/>
      <c r="X65" s="175" t="str">
        <f t="shared" si="23"/>
        <v/>
      </c>
      <c r="Y65" s="175"/>
      <c r="Z65" s="43"/>
      <c r="AA65" s="175" t="str">
        <f t="shared" si="24"/>
        <v/>
      </c>
      <c r="AB65" s="175"/>
      <c r="AC65" s="43"/>
      <c r="AD65" s="175" t="str">
        <f t="shared" si="25"/>
        <v/>
      </c>
      <c r="AE65" s="175"/>
      <c r="AF65" s="43"/>
      <c r="AG65" s="175" t="str">
        <f t="shared" si="26"/>
        <v/>
      </c>
      <c r="AH65" s="181"/>
    </row>
    <row r="66" spans="1:34" ht="15.95" customHeight="1">
      <c r="A66" s="192"/>
      <c r="B66" s="167"/>
      <c r="C66" s="33">
        <v>8</v>
      </c>
      <c r="D66" s="184"/>
      <c r="E66" s="184"/>
      <c r="F66" s="184"/>
      <c r="G66" s="184"/>
      <c r="H66" s="184"/>
      <c r="I66" s="184"/>
      <c r="J66" s="184"/>
      <c r="K66" s="43"/>
      <c r="L66" s="43"/>
      <c r="M66" s="91" t="str">
        <f t="shared" si="19"/>
        <v/>
      </c>
      <c r="N66" s="91"/>
      <c r="O66" s="175" t="str">
        <f t="shared" si="20"/>
        <v/>
      </c>
      <c r="P66" s="175"/>
      <c r="Q66" s="43"/>
      <c r="R66" s="175" t="str">
        <f t="shared" si="21"/>
        <v/>
      </c>
      <c r="S66" s="175"/>
      <c r="T66" s="43"/>
      <c r="U66" s="175" t="str">
        <f t="shared" si="22"/>
        <v/>
      </c>
      <c r="V66" s="175"/>
      <c r="W66" s="43"/>
      <c r="X66" s="175" t="str">
        <f t="shared" si="23"/>
        <v/>
      </c>
      <c r="Y66" s="175"/>
      <c r="Z66" s="43"/>
      <c r="AA66" s="175" t="str">
        <f t="shared" si="24"/>
        <v/>
      </c>
      <c r="AB66" s="175"/>
      <c r="AC66" s="43"/>
      <c r="AD66" s="175" t="str">
        <f t="shared" si="25"/>
        <v/>
      </c>
      <c r="AE66" s="175"/>
      <c r="AF66" s="43"/>
      <c r="AG66" s="175" t="str">
        <f t="shared" si="26"/>
        <v/>
      </c>
      <c r="AH66" s="181"/>
    </row>
    <row r="67" spans="1:34" ht="15.95" customHeight="1">
      <c r="A67" s="192"/>
      <c r="B67" s="167"/>
      <c r="C67" s="32">
        <v>9</v>
      </c>
      <c r="D67" s="184"/>
      <c r="E67" s="184"/>
      <c r="F67" s="184"/>
      <c r="G67" s="184"/>
      <c r="H67" s="184"/>
      <c r="I67" s="184"/>
      <c r="J67" s="184"/>
      <c r="K67" s="43"/>
      <c r="L67" s="43"/>
      <c r="M67" s="91" t="str">
        <f t="shared" si="19"/>
        <v/>
      </c>
      <c r="N67" s="91"/>
      <c r="O67" s="175" t="str">
        <f t="shared" si="20"/>
        <v/>
      </c>
      <c r="P67" s="175"/>
      <c r="Q67" s="43"/>
      <c r="R67" s="175" t="str">
        <f t="shared" si="21"/>
        <v/>
      </c>
      <c r="S67" s="175"/>
      <c r="T67" s="43"/>
      <c r="U67" s="175" t="str">
        <f t="shared" si="22"/>
        <v/>
      </c>
      <c r="V67" s="175"/>
      <c r="W67" s="43"/>
      <c r="X67" s="175" t="str">
        <f t="shared" si="23"/>
        <v/>
      </c>
      <c r="Y67" s="175"/>
      <c r="Z67" s="43"/>
      <c r="AA67" s="175" t="str">
        <f t="shared" si="24"/>
        <v/>
      </c>
      <c r="AB67" s="175"/>
      <c r="AC67" s="43"/>
      <c r="AD67" s="175" t="str">
        <f t="shared" si="25"/>
        <v/>
      </c>
      <c r="AE67" s="175"/>
      <c r="AF67" s="43"/>
      <c r="AG67" s="175" t="str">
        <f t="shared" si="26"/>
        <v/>
      </c>
      <c r="AH67" s="181"/>
    </row>
    <row r="68" spans="1:34" ht="15.95" customHeight="1">
      <c r="A68" s="192"/>
      <c r="B68" s="167"/>
      <c r="C68" s="33">
        <v>10</v>
      </c>
      <c r="D68" s="184"/>
      <c r="E68" s="184"/>
      <c r="F68" s="184"/>
      <c r="G68" s="184"/>
      <c r="H68" s="184"/>
      <c r="I68" s="184"/>
      <c r="J68" s="184"/>
      <c r="K68" s="43"/>
      <c r="L68" s="43"/>
      <c r="M68" s="91" t="str">
        <f t="shared" si="19"/>
        <v/>
      </c>
      <c r="N68" s="91"/>
      <c r="O68" s="175" t="str">
        <f t="shared" si="20"/>
        <v/>
      </c>
      <c r="P68" s="175"/>
      <c r="Q68" s="43"/>
      <c r="R68" s="175" t="str">
        <f t="shared" si="21"/>
        <v/>
      </c>
      <c r="S68" s="175"/>
      <c r="T68" s="43"/>
      <c r="U68" s="175" t="str">
        <f t="shared" si="22"/>
        <v/>
      </c>
      <c r="V68" s="175"/>
      <c r="W68" s="43"/>
      <c r="X68" s="175" t="str">
        <f t="shared" si="23"/>
        <v/>
      </c>
      <c r="Y68" s="175"/>
      <c r="Z68" s="43"/>
      <c r="AA68" s="175" t="str">
        <f t="shared" si="24"/>
        <v/>
      </c>
      <c r="AB68" s="175"/>
      <c r="AC68" s="43"/>
      <c r="AD68" s="175" t="str">
        <f t="shared" si="25"/>
        <v/>
      </c>
      <c r="AE68" s="175"/>
      <c r="AF68" s="43"/>
      <c r="AG68" s="175" t="str">
        <f t="shared" si="26"/>
        <v/>
      </c>
      <c r="AH68" s="181"/>
    </row>
    <row r="69" spans="1:34" ht="15.95" customHeight="1">
      <c r="A69" s="192"/>
      <c r="B69" s="167"/>
      <c r="C69" s="32">
        <v>11</v>
      </c>
      <c r="D69" s="184"/>
      <c r="E69" s="184"/>
      <c r="F69" s="184"/>
      <c r="G69" s="184"/>
      <c r="H69" s="184"/>
      <c r="I69" s="184"/>
      <c r="J69" s="184"/>
      <c r="K69" s="43"/>
      <c r="L69" s="43"/>
      <c r="M69" s="91" t="str">
        <f t="shared" si="19"/>
        <v/>
      </c>
      <c r="N69" s="91"/>
      <c r="O69" s="175" t="str">
        <f t="shared" si="20"/>
        <v/>
      </c>
      <c r="P69" s="175"/>
      <c r="Q69" s="43"/>
      <c r="R69" s="175" t="str">
        <f t="shared" si="21"/>
        <v/>
      </c>
      <c r="S69" s="175"/>
      <c r="T69" s="43"/>
      <c r="U69" s="175" t="str">
        <f t="shared" si="22"/>
        <v/>
      </c>
      <c r="V69" s="175"/>
      <c r="W69" s="43"/>
      <c r="X69" s="175" t="str">
        <f t="shared" si="23"/>
        <v/>
      </c>
      <c r="Y69" s="175"/>
      <c r="Z69" s="43"/>
      <c r="AA69" s="175" t="str">
        <f t="shared" si="24"/>
        <v/>
      </c>
      <c r="AB69" s="175"/>
      <c r="AC69" s="43"/>
      <c r="AD69" s="175" t="str">
        <f t="shared" si="25"/>
        <v/>
      </c>
      <c r="AE69" s="175"/>
      <c r="AF69" s="43"/>
      <c r="AG69" s="175" t="str">
        <f t="shared" si="26"/>
        <v/>
      </c>
      <c r="AH69" s="181"/>
    </row>
    <row r="70" spans="1:34" ht="15.95" customHeight="1">
      <c r="A70" s="192"/>
      <c r="B70" s="167"/>
      <c r="C70" s="33">
        <v>12</v>
      </c>
      <c r="D70" s="184"/>
      <c r="E70" s="184"/>
      <c r="F70" s="184"/>
      <c r="G70" s="184"/>
      <c r="H70" s="184"/>
      <c r="I70" s="184"/>
      <c r="J70" s="184"/>
      <c r="K70" s="43"/>
      <c r="L70" s="43"/>
      <c r="M70" s="91" t="str">
        <f t="shared" si="19"/>
        <v/>
      </c>
      <c r="N70" s="91"/>
      <c r="O70" s="175" t="str">
        <f t="shared" si="20"/>
        <v/>
      </c>
      <c r="P70" s="175"/>
      <c r="Q70" s="43"/>
      <c r="R70" s="175" t="str">
        <f t="shared" si="21"/>
        <v/>
      </c>
      <c r="S70" s="175"/>
      <c r="T70" s="43"/>
      <c r="U70" s="175" t="str">
        <f t="shared" si="22"/>
        <v/>
      </c>
      <c r="V70" s="175"/>
      <c r="W70" s="43"/>
      <c r="X70" s="175" t="str">
        <f t="shared" si="23"/>
        <v/>
      </c>
      <c r="Y70" s="175"/>
      <c r="Z70" s="43"/>
      <c r="AA70" s="175" t="str">
        <f t="shared" si="24"/>
        <v/>
      </c>
      <c r="AB70" s="175"/>
      <c r="AC70" s="43"/>
      <c r="AD70" s="175" t="str">
        <f t="shared" si="25"/>
        <v/>
      </c>
      <c r="AE70" s="175"/>
      <c r="AF70" s="43"/>
      <c r="AG70" s="175" t="str">
        <f t="shared" si="26"/>
        <v/>
      </c>
      <c r="AH70" s="181"/>
    </row>
    <row r="71" spans="1:34" ht="15.95" customHeight="1">
      <c r="A71" s="192"/>
      <c r="B71" s="167"/>
      <c r="C71" s="32">
        <v>13</v>
      </c>
      <c r="D71" s="184"/>
      <c r="E71" s="184"/>
      <c r="F71" s="184"/>
      <c r="G71" s="184"/>
      <c r="H71" s="184"/>
      <c r="I71" s="184"/>
      <c r="J71" s="184"/>
      <c r="K71" s="43"/>
      <c r="L71" s="43"/>
      <c r="M71" s="91" t="str">
        <f t="shared" si="19"/>
        <v/>
      </c>
      <c r="N71" s="91"/>
      <c r="O71" s="175" t="str">
        <f t="shared" si="20"/>
        <v/>
      </c>
      <c r="P71" s="175"/>
      <c r="Q71" s="43"/>
      <c r="R71" s="175" t="str">
        <f t="shared" si="21"/>
        <v/>
      </c>
      <c r="S71" s="175"/>
      <c r="T71" s="43"/>
      <c r="U71" s="175" t="str">
        <f t="shared" si="22"/>
        <v/>
      </c>
      <c r="V71" s="175"/>
      <c r="W71" s="43"/>
      <c r="X71" s="175" t="str">
        <f t="shared" si="23"/>
        <v/>
      </c>
      <c r="Y71" s="175"/>
      <c r="Z71" s="43"/>
      <c r="AA71" s="175" t="str">
        <f t="shared" si="24"/>
        <v/>
      </c>
      <c r="AB71" s="175"/>
      <c r="AC71" s="43"/>
      <c r="AD71" s="175" t="str">
        <f t="shared" si="25"/>
        <v/>
      </c>
      <c r="AE71" s="175"/>
      <c r="AF71" s="43"/>
      <c r="AG71" s="175" t="str">
        <f t="shared" si="26"/>
        <v/>
      </c>
      <c r="AH71" s="181"/>
    </row>
    <row r="72" spans="1:34" ht="15.95" customHeight="1">
      <c r="A72" s="192"/>
      <c r="B72" s="167"/>
      <c r="C72" s="33">
        <v>14</v>
      </c>
      <c r="D72" s="184"/>
      <c r="E72" s="184"/>
      <c r="F72" s="184"/>
      <c r="G72" s="184"/>
      <c r="H72" s="184"/>
      <c r="I72" s="184"/>
      <c r="J72" s="184"/>
      <c r="K72" s="43"/>
      <c r="L72" s="43"/>
      <c r="M72" s="91" t="str">
        <f t="shared" si="19"/>
        <v/>
      </c>
      <c r="N72" s="91"/>
      <c r="O72" s="175" t="str">
        <f t="shared" si="20"/>
        <v/>
      </c>
      <c r="P72" s="175"/>
      <c r="Q72" s="43"/>
      <c r="R72" s="175" t="str">
        <f t="shared" si="21"/>
        <v/>
      </c>
      <c r="S72" s="175"/>
      <c r="T72" s="43"/>
      <c r="U72" s="175" t="str">
        <f t="shared" si="22"/>
        <v/>
      </c>
      <c r="V72" s="175"/>
      <c r="W72" s="43"/>
      <c r="X72" s="175" t="str">
        <f t="shared" si="23"/>
        <v/>
      </c>
      <c r="Y72" s="175"/>
      <c r="Z72" s="43"/>
      <c r="AA72" s="175" t="str">
        <f t="shared" si="24"/>
        <v/>
      </c>
      <c r="AB72" s="175"/>
      <c r="AC72" s="43"/>
      <c r="AD72" s="175" t="str">
        <f t="shared" si="25"/>
        <v/>
      </c>
      <c r="AE72" s="175"/>
      <c r="AF72" s="43"/>
      <c r="AG72" s="175" t="str">
        <f t="shared" si="26"/>
        <v/>
      </c>
      <c r="AH72" s="181"/>
    </row>
    <row r="73" spans="1:34" ht="15.95" customHeight="1">
      <c r="A73" s="192"/>
      <c r="B73" s="167"/>
      <c r="C73" s="32">
        <v>15</v>
      </c>
      <c r="D73" s="184"/>
      <c r="E73" s="184"/>
      <c r="F73" s="184"/>
      <c r="G73" s="184"/>
      <c r="H73" s="184"/>
      <c r="I73" s="184"/>
      <c r="J73" s="184"/>
      <c r="K73" s="43"/>
      <c r="L73" s="43"/>
      <c r="M73" s="91" t="str">
        <f t="shared" si="19"/>
        <v/>
      </c>
      <c r="N73" s="91"/>
      <c r="O73" s="175" t="str">
        <f t="shared" si="20"/>
        <v/>
      </c>
      <c r="P73" s="175"/>
      <c r="Q73" s="43"/>
      <c r="R73" s="175" t="str">
        <f t="shared" si="21"/>
        <v/>
      </c>
      <c r="S73" s="175"/>
      <c r="T73" s="43"/>
      <c r="U73" s="175" t="str">
        <f t="shared" si="22"/>
        <v/>
      </c>
      <c r="V73" s="175"/>
      <c r="W73" s="43"/>
      <c r="X73" s="175" t="str">
        <f t="shared" si="23"/>
        <v/>
      </c>
      <c r="Y73" s="175"/>
      <c r="Z73" s="43"/>
      <c r="AA73" s="175" t="str">
        <f t="shared" si="24"/>
        <v/>
      </c>
      <c r="AB73" s="175"/>
      <c r="AC73" s="43"/>
      <c r="AD73" s="175" t="str">
        <f t="shared" si="25"/>
        <v/>
      </c>
      <c r="AE73" s="175"/>
      <c r="AF73" s="43"/>
      <c r="AG73" s="175" t="str">
        <f t="shared" si="26"/>
        <v/>
      </c>
      <c r="AH73" s="181"/>
    </row>
    <row r="74" spans="1:34" ht="15.95" customHeight="1">
      <c r="A74" s="192"/>
      <c r="B74" s="167" t="s">
        <v>100</v>
      </c>
      <c r="C74" s="186" t="s">
        <v>83</v>
      </c>
      <c r="D74" s="184"/>
      <c r="E74" s="184"/>
      <c r="F74" s="184"/>
      <c r="G74" s="184"/>
      <c r="H74" s="184"/>
      <c r="I74" s="184"/>
      <c r="J74" s="184"/>
      <c r="K74" s="43"/>
      <c r="L74" s="43"/>
      <c r="M74" s="91" t="str">
        <f t="shared" si="19"/>
        <v/>
      </c>
      <c r="N74" s="91"/>
      <c r="O74" s="175" t="str">
        <f t="shared" si="20"/>
        <v/>
      </c>
      <c r="P74" s="175"/>
      <c r="Q74" s="43"/>
      <c r="R74" s="175" t="str">
        <f t="shared" si="21"/>
        <v/>
      </c>
      <c r="S74" s="175"/>
      <c r="T74" s="43"/>
      <c r="U74" s="175" t="str">
        <f t="shared" si="22"/>
        <v/>
      </c>
      <c r="V74" s="175"/>
      <c r="W74" s="43"/>
      <c r="X74" s="175" t="str">
        <f t="shared" si="23"/>
        <v/>
      </c>
      <c r="Y74" s="175"/>
      <c r="Z74" s="43"/>
      <c r="AA74" s="175" t="str">
        <f t="shared" si="24"/>
        <v/>
      </c>
      <c r="AB74" s="175"/>
      <c r="AC74" s="43"/>
      <c r="AD74" s="175" t="str">
        <f t="shared" si="25"/>
        <v/>
      </c>
      <c r="AE74" s="175"/>
      <c r="AF74" s="43"/>
      <c r="AG74" s="175" t="str">
        <f t="shared" si="26"/>
        <v/>
      </c>
      <c r="AH74" s="181"/>
    </row>
    <row r="75" spans="1:34" ht="15.95" customHeight="1">
      <c r="A75" s="192"/>
      <c r="B75" s="167"/>
      <c r="C75" s="187"/>
      <c r="D75" s="184"/>
      <c r="E75" s="184"/>
      <c r="F75" s="184"/>
      <c r="G75" s="184"/>
      <c r="H75" s="184"/>
      <c r="I75" s="184"/>
      <c r="J75" s="184"/>
      <c r="K75" s="43"/>
      <c r="L75" s="43"/>
      <c r="M75" s="91" t="str">
        <f t="shared" si="19"/>
        <v/>
      </c>
      <c r="N75" s="91"/>
      <c r="O75" s="175" t="str">
        <f t="shared" si="20"/>
        <v/>
      </c>
      <c r="P75" s="175"/>
      <c r="Q75" s="43"/>
      <c r="R75" s="175" t="str">
        <f t="shared" si="21"/>
        <v/>
      </c>
      <c r="S75" s="175"/>
      <c r="T75" s="43"/>
      <c r="U75" s="175" t="str">
        <f t="shared" si="22"/>
        <v/>
      </c>
      <c r="V75" s="175"/>
      <c r="W75" s="43"/>
      <c r="X75" s="175" t="str">
        <f t="shared" si="23"/>
        <v/>
      </c>
      <c r="Y75" s="175"/>
      <c r="Z75" s="43"/>
      <c r="AA75" s="175" t="str">
        <f t="shared" si="24"/>
        <v/>
      </c>
      <c r="AB75" s="175"/>
      <c r="AC75" s="43"/>
      <c r="AD75" s="175" t="str">
        <f t="shared" si="25"/>
        <v/>
      </c>
      <c r="AE75" s="175"/>
      <c r="AF75" s="43"/>
      <c r="AG75" s="175" t="str">
        <f t="shared" si="26"/>
        <v/>
      </c>
      <c r="AH75" s="181"/>
    </row>
    <row r="76" spans="1:34" ht="15.95" customHeight="1">
      <c r="A76" s="192"/>
      <c r="B76" s="167"/>
      <c r="C76" s="187"/>
      <c r="D76" s="184"/>
      <c r="E76" s="184"/>
      <c r="F76" s="184"/>
      <c r="G76" s="184"/>
      <c r="H76" s="184"/>
      <c r="I76" s="184"/>
      <c r="J76" s="184"/>
      <c r="K76" s="43"/>
      <c r="L76" s="43"/>
      <c r="M76" s="91" t="str">
        <f t="shared" si="19"/>
        <v/>
      </c>
      <c r="N76" s="91"/>
      <c r="O76" s="175" t="str">
        <f t="shared" si="20"/>
        <v/>
      </c>
      <c r="P76" s="175"/>
      <c r="Q76" s="43"/>
      <c r="R76" s="175" t="str">
        <f t="shared" si="21"/>
        <v/>
      </c>
      <c r="S76" s="175"/>
      <c r="T76" s="43"/>
      <c r="U76" s="175" t="str">
        <f t="shared" si="22"/>
        <v/>
      </c>
      <c r="V76" s="175"/>
      <c r="W76" s="43"/>
      <c r="X76" s="175" t="str">
        <f t="shared" si="23"/>
        <v/>
      </c>
      <c r="Y76" s="175"/>
      <c r="Z76" s="43"/>
      <c r="AA76" s="175" t="str">
        <f t="shared" si="24"/>
        <v/>
      </c>
      <c r="AB76" s="175"/>
      <c r="AC76" s="43"/>
      <c r="AD76" s="175" t="str">
        <f t="shared" si="25"/>
        <v/>
      </c>
      <c r="AE76" s="175"/>
      <c r="AF76" s="43"/>
      <c r="AG76" s="175" t="str">
        <f t="shared" si="26"/>
        <v/>
      </c>
      <c r="AH76" s="181"/>
    </row>
    <row r="77" spans="1:34" ht="15.95" customHeight="1">
      <c r="A77" s="192"/>
      <c r="B77" s="167"/>
      <c r="C77" s="187"/>
      <c r="D77" s="184"/>
      <c r="E77" s="184"/>
      <c r="F77" s="184"/>
      <c r="G77" s="184"/>
      <c r="H77" s="184"/>
      <c r="I77" s="184"/>
      <c r="J77" s="184"/>
      <c r="K77" s="43"/>
      <c r="L77" s="43"/>
      <c r="M77" s="91" t="str">
        <f t="shared" si="19"/>
        <v/>
      </c>
      <c r="N77" s="91"/>
      <c r="O77" s="175" t="str">
        <f t="shared" si="20"/>
        <v/>
      </c>
      <c r="P77" s="175"/>
      <c r="Q77" s="43"/>
      <c r="R77" s="175" t="str">
        <f t="shared" si="21"/>
        <v/>
      </c>
      <c r="S77" s="175"/>
      <c r="T77" s="43"/>
      <c r="U77" s="175" t="str">
        <f t="shared" si="22"/>
        <v/>
      </c>
      <c r="V77" s="175"/>
      <c r="W77" s="43"/>
      <c r="X77" s="175" t="str">
        <f t="shared" si="23"/>
        <v/>
      </c>
      <c r="Y77" s="175"/>
      <c r="Z77" s="43"/>
      <c r="AA77" s="175" t="str">
        <f t="shared" si="24"/>
        <v/>
      </c>
      <c r="AB77" s="175"/>
      <c r="AC77" s="43"/>
      <c r="AD77" s="175" t="str">
        <f t="shared" si="25"/>
        <v/>
      </c>
      <c r="AE77" s="175"/>
      <c r="AF77" s="43"/>
      <c r="AG77" s="175" t="str">
        <f t="shared" si="26"/>
        <v/>
      </c>
      <c r="AH77" s="181"/>
    </row>
    <row r="78" spans="1:34" ht="15.95" customHeight="1">
      <c r="A78" s="192"/>
      <c r="B78" s="167"/>
      <c r="C78" s="188"/>
      <c r="D78" s="184"/>
      <c r="E78" s="184"/>
      <c r="F78" s="184"/>
      <c r="G78" s="184"/>
      <c r="H78" s="184"/>
      <c r="I78" s="184"/>
      <c r="J78" s="184"/>
      <c r="K78" s="43"/>
      <c r="L78" s="43"/>
      <c r="M78" s="91" t="str">
        <f t="shared" si="19"/>
        <v/>
      </c>
      <c r="N78" s="91"/>
      <c r="O78" s="175" t="str">
        <f t="shared" si="20"/>
        <v/>
      </c>
      <c r="P78" s="175"/>
      <c r="Q78" s="43"/>
      <c r="R78" s="175" t="str">
        <f t="shared" si="21"/>
        <v/>
      </c>
      <c r="S78" s="175"/>
      <c r="T78" s="43"/>
      <c r="U78" s="175" t="str">
        <f t="shared" si="22"/>
        <v/>
      </c>
      <c r="V78" s="175"/>
      <c r="W78" s="43"/>
      <c r="X78" s="175" t="str">
        <f t="shared" si="23"/>
        <v/>
      </c>
      <c r="Y78" s="175"/>
      <c r="Z78" s="43"/>
      <c r="AA78" s="175" t="str">
        <f t="shared" si="24"/>
        <v/>
      </c>
      <c r="AB78" s="175"/>
      <c r="AC78" s="43"/>
      <c r="AD78" s="175" t="str">
        <f t="shared" si="25"/>
        <v/>
      </c>
      <c r="AE78" s="175"/>
      <c r="AF78" s="43"/>
      <c r="AG78" s="175" t="str">
        <f t="shared" si="26"/>
        <v/>
      </c>
      <c r="AH78" s="181"/>
    </row>
    <row r="79" spans="1:34" ht="15.95" customHeight="1">
      <c r="A79" s="192"/>
      <c r="B79" s="167"/>
      <c r="C79" s="186" t="s">
        <v>84</v>
      </c>
      <c r="D79" s="184"/>
      <c r="E79" s="184"/>
      <c r="F79" s="184"/>
      <c r="G79" s="184"/>
      <c r="H79" s="184"/>
      <c r="I79" s="184"/>
      <c r="J79" s="184"/>
      <c r="K79" s="43"/>
      <c r="L79" s="43"/>
      <c r="M79" s="91" t="str">
        <f t="shared" si="19"/>
        <v/>
      </c>
      <c r="N79" s="91"/>
      <c r="O79" s="175" t="str">
        <f t="shared" si="20"/>
        <v/>
      </c>
      <c r="P79" s="175"/>
      <c r="Q79" s="43"/>
      <c r="R79" s="175" t="str">
        <f t="shared" si="21"/>
        <v/>
      </c>
      <c r="S79" s="175"/>
      <c r="T79" s="43"/>
      <c r="U79" s="175" t="str">
        <f t="shared" si="22"/>
        <v/>
      </c>
      <c r="V79" s="175"/>
      <c r="W79" s="43"/>
      <c r="X79" s="175" t="str">
        <f t="shared" si="23"/>
        <v/>
      </c>
      <c r="Y79" s="175"/>
      <c r="Z79" s="43"/>
      <c r="AA79" s="175" t="str">
        <f t="shared" si="24"/>
        <v/>
      </c>
      <c r="AB79" s="175"/>
      <c r="AC79" s="43"/>
      <c r="AD79" s="175" t="str">
        <f t="shared" si="25"/>
        <v/>
      </c>
      <c r="AE79" s="175"/>
      <c r="AF79" s="43"/>
      <c r="AG79" s="175" t="str">
        <f t="shared" si="26"/>
        <v/>
      </c>
      <c r="AH79" s="181"/>
    </row>
    <row r="80" spans="1:34" ht="15.75" customHeight="1">
      <c r="A80" s="192"/>
      <c r="B80" s="167"/>
      <c r="C80" s="187"/>
      <c r="D80" s="184"/>
      <c r="E80" s="184"/>
      <c r="F80" s="184"/>
      <c r="G80" s="184"/>
      <c r="H80" s="184"/>
      <c r="I80" s="184"/>
      <c r="J80" s="184"/>
      <c r="K80" s="43"/>
      <c r="L80" s="43"/>
      <c r="M80" s="91" t="str">
        <f t="shared" si="19"/>
        <v/>
      </c>
      <c r="N80" s="91"/>
      <c r="O80" s="175" t="str">
        <f t="shared" si="20"/>
        <v/>
      </c>
      <c r="P80" s="175"/>
      <c r="Q80" s="43"/>
      <c r="R80" s="175" t="str">
        <f t="shared" si="21"/>
        <v/>
      </c>
      <c r="S80" s="175"/>
      <c r="T80" s="43"/>
      <c r="U80" s="175" t="str">
        <f t="shared" si="22"/>
        <v/>
      </c>
      <c r="V80" s="175"/>
      <c r="W80" s="43"/>
      <c r="X80" s="175" t="str">
        <f t="shared" si="23"/>
        <v/>
      </c>
      <c r="Y80" s="175"/>
      <c r="Z80" s="43"/>
      <c r="AA80" s="175" t="str">
        <f t="shared" si="24"/>
        <v/>
      </c>
      <c r="AB80" s="175"/>
      <c r="AC80" s="43"/>
      <c r="AD80" s="175" t="str">
        <f t="shared" si="25"/>
        <v/>
      </c>
      <c r="AE80" s="175"/>
      <c r="AF80" s="43"/>
      <c r="AG80" s="175" t="str">
        <f t="shared" si="26"/>
        <v/>
      </c>
      <c r="AH80" s="181"/>
    </row>
    <row r="81" spans="1:34" ht="15.95" customHeight="1">
      <c r="A81" s="192"/>
      <c r="B81" s="167"/>
      <c r="C81" s="187"/>
      <c r="D81" s="184"/>
      <c r="E81" s="184"/>
      <c r="F81" s="184"/>
      <c r="G81" s="184"/>
      <c r="H81" s="184"/>
      <c r="I81" s="184"/>
      <c r="J81" s="184"/>
      <c r="K81" s="43"/>
      <c r="L81" s="43"/>
      <c r="M81" s="91" t="str">
        <f t="shared" si="19"/>
        <v/>
      </c>
      <c r="N81" s="91"/>
      <c r="O81" s="175" t="str">
        <f t="shared" si="20"/>
        <v/>
      </c>
      <c r="P81" s="175"/>
      <c r="Q81" s="43"/>
      <c r="R81" s="175" t="str">
        <f t="shared" si="21"/>
        <v/>
      </c>
      <c r="S81" s="175"/>
      <c r="T81" s="43"/>
      <c r="U81" s="175" t="str">
        <f t="shared" si="22"/>
        <v/>
      </c>
      <c r="V81" s="175"/>
      <c r="W81" s="43"/>
      <c r="X81" s="175" t="str">
        <f t="shared" si="23"/>
        <v/>
      </c>
      <c r="Y81" s="175"/>
      <c r="Z81" s="43"/>
      <c r="AA81" s="175" t="str">
        <f t="shared" si="24"/>
        <v/>
      </c>
      <c r="AB81" s="175"/>
      <c r="AC81" s="43"/>
      <c r="AD81" s="175" t="str">
        <f t="shared" si="25"/>
        <v/>
      </c>
      <c r="AE81" s="175"/>
      <c r="AF81" s="43"/>
      <c r="AG81" s="175" t="str">
        <f t="shared" si="26"/>
        <v/>
      </c>
      <c r="AH81" s="181"/>
    </row>
    <row r="82" spans="1:34" ht="15.95" customHeight="1">
      <c r="A82" s="192"/>
      <c r="B82" s="167"/>
      <c r="C82" s="187"/>
      <c r="D82" s="184"/>
      <c r="E82" s="184"/>
      <c r="F82" s="184"/>
      <c r="G82" s="184"/>
      <c r="H82" s="184"/>
      <c r="I82" s="184"/>
      <c r="J82" s="184"/>
      <c r="K82" s="43"/>
      <c r="L82" s="43"/>
      <c r="M82" s="91" t="str">
        <f t="shared" si="19"/>
        <v/>
      </c>
      <c r="N82" s="91"/>
      <c r="O82" s="175" t="str">
        <f t="shared" si="20"/>
        <v/>
      </c>
      <c r="P82" s="175"/>
      <c r="Q82" s="43"/>
      <c r="R82" s="175" t="str">
        <f t="shared" si="21"/>
        <v/>
      </c>
      <c r="S82" s="175"/>
      <c r="T82" s="43"/>
      <c r="U82" s="175" t="str">
        <f t="shared" si="22"/>
        <v/>
      </c>
      <c r="V82" s="175"/>
      <c r="W82" s="43"/>
      <c r="X82" s="175" t="str">
        <f t="shared" si="23"/>
        <v/>
      </c>
      <c r="Y82" s="175"/>
      <c r="Z82" s="43"/>
      <c r="AA82" s="175" t="str">
        <f t="shared" si="24"/>
        <v/>
      </c>
      <c r="AB82" s="175"/>
      <c r="AC82" s="43"/>
      <c r="AD82" s="175" t="str">
        <f t="shared" si="25"/>
        <v/>
      </c>
      <c r="AE82" s="175"/>
      <c r="AF82" s="43"/>
      <c r="AG82" s="175" t="str">
        <f t="shared" si="26"/>
        <v/>
      </c>
      <c r="AH82" s="181"/>
    </row>
    <row r="83" spans="1:34" ht="15.95" customHeight="1">
      <c r="A83" s="192"/>
      <c r="B83" s="167"/>
      <c r="C83" s="188"/>
      <c r="D83" s="184"/>
      <c r="E83" s="184"/>
      <c r="F83" s="184"/>
      <c r="G83" s="184"/>
      <c r="H83" s="184"/>
      <c r="I83" s="184"/>
      <c r="J83" s="184"/>
      <c r="K83" s="43"/>
      <c r="L83" s="43"/>
      <c r="M83" s="91" t="str">
        <f t="shared" si="19"/>
        <v/>
      </c>
      <c r="N83" s="91"/>
      <c r="O83" s="175" t="str">
        <f t="shared" si="20"/>
        <v/>
      </c>
      <c r="P83" s="175"/>
      <c r="Q83" s="43"/>
      <c r="R83" s="175" t="str">
        <f t="shared" si="21"/>
        <v/>
      </c>
      <c r="S83" s="175"/>
      <c r="T83" s="43"/>
      <c r="U83" s="175" t="str">
        <f t="shared" si="22"/>
        <v/>
      </c>
      <c r="V83" s="175"/>
      <c r="W83" s="43"/>
      <c r="X83" s="175" t="str">
        <f t="shared" si="23"/>
        <v/>
      </c>
      <c r="Y83" s="175"/>
      <c r="Z83" s="43"/>
      <c r="AA83" s="175" t="str">
        <f t="shared" si="24"/>
        <v/>
      </c>
      <c r="AB83" s="175"/>
      <c r="AC83" s="43"/>
      <c r="AD83" s="175" t="str">
        <f t="shared" si="25"/>
        <v/>
      </c>
      <c r="AE83" s="175"/>
      <c r="AF83" s="43"/>
      <c r="AG83" s="175" t="str">
        <f t="shared" si="26"/>
        <v/>
      </c>
      <c r="AH83" s="181"/>
    </row>
    <row r="84" spans="1:34" ht="15.95" customHeight="1">
      <c r="A84" s="192"/>
      <c r="B84" s="167"/>
      <c r="C84" s="186" t="s">
        <v>85</v>
      </c>
      <c r="D84" s="184"/>
      <c r="E84" s="184"/>
      <c r="F84" s="184"/>
      <c r="G84" s="184"/>
      <c r="H84" s="184"/>
      <c r="I84" s="184"/>
      <c r="J84" s="184"/>
      <c r="K84" s="43"/>
      <c r="L84" s="43"/>
      <c r="M84" s="91" t="str">
        <f t="shared" si="19"/>
        <v/>
      </c>
      <c r="N84" s="91"/>
      <c r="O84" s="175" t="str">
        <f t="shared" si="20"/>
        <v/>
      </c>
      <c r="P84" s="175"/>
      <c r="Q84" s="43"/>
      <c r="R84" s="175" t="str">
        <f t="shared" si="21"/>
        <v/>
      </c>
      <c r="S84" s="175"/>
      <c r="T84" s="43"/>
      <c r="U84" s="175" t="str">
        <f t="shared" si="22"/>
        <v/>
      </c>
      <c r="V84" s="175"/>
      <c r="W84" s="43"/>
      <c r="X84" s="175" t="str">
        <f t="shared" si="23"/>
        <v/>
      </c>
      <c r="Y84" s="175"/>
      <c r="Z84" s="43"/>
      <c r="AA84" s="175" t="str">
        <f t="shared" si="24"/>
        <v/>
      </c>
      <c r="AB84" s="175"/>
      <c r="AC84" s="43"/>
      <c r="AD84" s="175" t="str">
        <f t="shared" si="25"/>
        <v/>
      </c>
      <c r="AE84" s="175"/>
      <c r="AF84" s="43"/>
      <c r="AG84" s="175" t="str">
        <f t="shared" si="26"/>
        <v/>
      </c>
      <c r="AH84" s="181"/>
    </row>
    <row r="85" spans="1:34" ht="15.95" customHeight="1">
      <c r="A85" s="192"/>
      <c r="B85" s="167"/>
      <c r="C85" s="187"/>
      <c r="D85" s="184"/>
      <c r="E85" s="184"/>
      <c r="F85" s="184"/>
      <c r="G85" s="184"/>
      <c r="H85" s="184"/>
      <c r="I85" s="184"/>
      <c r="J85" s="184"/>
      <c r="K85" s="43"/>
      <c r="L85" s="43"/>
      <c r="M85" s="91" t="str">
        <f t="shared" si="19"/>
        <v/>
      </c>
      <c r="N85" s="91"/>
      <c r="O85" s="175" t="str">
        <f t="shared" si="20"/>
        <v/>
      </c>
      <c r="P85" s="175"/>
      <c r="Q85" s="43"/>
      <c r="R85" s="175" t="str">
        <f t="shared" si="21"/>
        <v/>
      </c>
      <c r="S85" s="175"/>
      <c r="T85" s="43"/>
      <c r="U85" s="175" t="str">
        <f t="shared" si="22"/>
        <v/>
      </c>
      <c r="V85" s="175"/>
      <c r="W85" s="43"/>
      <c r="X85" s="175" t="str">
        <f t="shared" si="23"/>
        <v/>
      </c>
      <c r="Y85" s="175"/>
      <c r="Z85" s="43"/>
      <c r="AA85" s="175" t="str">
        <f t="shared" si="24"/>
        <v/>
      </c>
      <c r="AB85" s="175"/>
      <c r="AC85" s="43"/>
      <c r="AD85" s="175" t="str">
        <f t="shared" si="25"/>
        <v/>
      </c>
      <c r="AE85" s="175"/>
      <c r="AF85" s="43"/>
      <c r="AG85" s="175" t="str">
        <f t="shared" si="26"/>
        <v/>
      </c>
      <c r="AH85" s="181"/>
    </row>
    <row r="86" spans="1:34" ht="15.95" customHeight="1">
      <c r="A86" s="192"/>
      <c r="B86" s="167"/>
      <c r="C86" s="187"/>
      <c r="D86" s="184"/>
      <c r="E86" s="184"/>
      <c r="F86" s="184"/>
      <c r="G86" s="184"/>
      <c r="H86" s="184"/>
      <c r="I86" s="184"/>
      <c r="J86" s="184"/>
      <c r="K86" s="43"/>
      <c r="L86" s="43"/>
      <c r="M86" s="91" t="str">
        <f t="shared" si="19"/>
        <v/>
      </c>
      <c r="N86" s="91"/>
      <c r="O86" s="175" t="str">
        <f t="shared" si="20"/>
        <v/>
      </c>
      <c r="P86" s="175"/>
      <c r="Q86" s="43"/>
      <c r="R86" s="175" t="str">
        <f t="shared" si="21"/>
        <v/>
      </c>
      <c r="S86" s="175"/>
      <c r="T86" s="43"/>
      <c r="U86" s="175" t="str">
        <f t="shared" si="22"/>
        <v/>
      </c>
      <c r="V86" s="175"/>
      <c r="W86" s="43"/>
      <c r="X86" s="175" t="str">
        <f t="shared" si="23"/>
        <v/>
      </c>
      <c r="Y86" s="175"/>
      <c r="Z86" s="43"/>
      <c r="AA86" s="175" t="str">
        <f t="shared" si="24"/>
        <v/>
      </c>
      <c r="AB86" s="175"/>
      <c r="AC86" s="43"/>
      <c r="AD86" s="175" t="str">
        <f t="shared" si="25"/>
        <v/>
      </c>
      <c r="AE86" s="175"/>
      <c r="AF86" s="43"/>
      <c r="AG86" s="175" t="str">
        <f t="shared" si="26"/>
        <v/>
      </c>
      <c r="AH86" s="181"/>
    </row>
    <row r="87" spans="1:34" ht="15.95" customHeight="1">
      <c r="A87" s="192"/>
      <c r="B87" s="167"/>
      <c r="C87" s="187"/>
      <c r="D87" s="184"/>
      <c r="E87" s="184"/>
      <c r="F87" s="184"/>
      <c r="G87" s="184"/>
      <c r="H87" s="184"/>
      <c r="I87" s="184"/>
      <c r="J87" s="184"/>
      <c r="K87" s="43"/>
      <c r="L87" s="43"/>
      <c r="M87" s="91" t="str">
        <f t="shared" si="19"/>
        <v/>
      </c>
      <c r="N87" s="91"/>
      <c r="O87" s="175" t="str">
        <f t="shared" si="20"/>
        <v/>
      </c>
      <c r="P87" s="175"/>
      <c r="Q87" s="43"/>
      <c r="R87" s="175" t="str">
        <f t="shared" si="21"/>
        <v/>
      </c>
      <c r="S87" s="175"/>
      <c r="T87" s="43"/>
      <c r="U87" s="175" t="str">
        <f t="shared" si="22"/>
        <v/>
      </c>
      <c r="V87" s="175"/>
      <c r="W87" s="43"/>
      <c r="X87" s="175" t="str">
        <f t="shared" si="23"/>
        <v/>
      </c>
      <c r="Y87" s="175"/>
      <c r="Z87" s="43"/>
      <c r="AA87" s="175" t="str">
        <f t="shared" si="24"/>
        <v/>
      </c>
      <c r="AB87" s="175"/>
      <c r="AC87" s="43"/>
      <c r="AD87" s="175" t="str">
        <f t="shared" si="25"/>
        <v/>
      </c>
      <c r="AE87" s="175"/>
      <c r="AF87" s="43"/>
      <c r="AG87" s="175" t="str">
        <f t="shared" si="26"/>
        <v/>
      </c>
      <c r="AH87" s="181"/>
    </row>
    <row r="88" spans="1:34" ht="15.95" customHeight="1">
      <c r="A88" s="192"/>
      <c r="B88" s="167"/>
      <c r="C88" s="188"/>
      <c r="D88" s="184"/>
      <c r="E88" s="184"/>
      <c r="F88" s="184"/>
      <c r="G88" s="184"/>
      <c r="H88" s="184"/>
      <c r="I88" s="184"/>
      <c r="J88" s="184"/>
      <c r="K88" s="43"/>
      <c r="L88" s="43"/>
      <c r="M88" s="93" t="str">
        <f t="shared" si="19"/>
        <v/>
      </c>
      <c r="N88" s="93"/>
      <c r="O88" s="185" t="str">
        <f t="shared" si="20"/>
        <v/>
      </c>
      <c r="P88" s="185"/>
      <c r="Q88" s="43"/>
      <c r="R88" s="175" t="str">
        <f t="shared" si="21"/>
        <v/>
      </c>
      <c r="S88" s="175"/>
      <c r="T88" s="43"/>
      <c r="U88" s="175" t="str">
        <f t="shared" si="22"/>
        <v/>
      </c>
      <c r="V88" s="175"/>
      <c r="W88" s="43"/>
      <c r="X88" s="175" t="str">
        <f t="shared" si="23"/>
        <v/>
      </c>
      <c r="Y88" s="175"/>
      <c r="Z88" s="43"/>
      <c r="AA88" s="175" t="str">
        <f t="shared" si="24"/>
        <v/>
      </c>
      <c r="AB88" s="175"/>
      <c r="AC88" s="43"/>
      <c r="AD88" s="175" t="str">
        <f t="shared" si="25"/>
        <v/>
      </c>
      <c r="AE88" s="175"/>
      <c r="AF88" s="43"/>
      <c r="AG88" s="175" t="str">
        <f t="shared" si="26"/>
        <v/>
      </c>
      <c r="AH88" s="181"/>
    </row>
    <row r="89" spans="1:34" ht="15.95" customHeight="1" thickBot="1">
      <c r="A89" s="193"/>
      <c r="B89" s="182" t="s">
        <v>76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39">
        <f>SUM(M44:M73)+MAX(SUM(M74:M78),SUM(M79:M83),SUM(M84:M88))</f>
        <v>0</v>
      </c>
      <c r="N89" s="139"/>
      <c r="O89" s="139">
        <f>SUM(O44:P73)+MAX(SUM(O74:P78),SUM(O79:P83),SUM(O84:P88))</f>
        <v>0</v>
      </c>
      <c r="P89" s="139"/>
      <c r="Q89" s="42">
        <f>SUM(Q44:Q73)+MAX(SUM(Q74:Q78),SUM(Q79:Q83),SUM(Q84:Q88))</f>
        <v>0</v>
      </c>
      <c r="R89" s="175">
        <f>SUM(R44:S73)+MAX(SUM(R74:S78),SUM(R79:S83),SUM(R84:S88))</f>
        <v>0</v>
      </c>
      <c r="S89" s="139"/>
      <c r="T89" s="42">
        <f>SUM(T44:T73)+MAX(SUM(T74:T78),SUM(T79:T83),SUM(T84:T88))</f>
        <v>0</v>
      </c>
      <c r="U89" s="175">
        <f>SUM(U44:V73)+MAX(SUM(U74:V78),SUM(U79:V83),SUM(U84:V88))</f>
        <v>0</v>
      </c>
      <c r="V89" s="139"/>
      <c r="W89" s="42">
        <f>SUM(W44:W73)+MAX(SUM(W74:W78),SUM(W79:W83),SUM(W84:W88))</f>
        <v>0</v>
      </c>
      <c r="X89" s="175">
        <f>SUM(X44:Y73)+MAX(SUM(X74:Y78),SUM(X79:Y83),SUM(X84:Y88))</f>
        <v>0</v>
      </c>
      <c r="Y89" s="139"/>
      <c r="Z89" s="42">
        <f>SUM(Z44:Z73)+MAX(SUM(Z74:Z78),SUM(Z79:Z83),SUM(Z84:Z88))</f>
        <v>0</v>
      </c>
      <c r="AA89" s="175">
        <f>SUM(AA44:AB73)+MAX(SUM(AA74:AB78),SUM(AA79:AB83),SUM(AA84:AB88))</f>
        <v>0</v>
      </c>
      <c r="AB89" s="139"/>
      <c r="AC89" s="42">
        <f>SUM(AC44:AC73)+MAX(SUM(AC74:AC78),SUM(AC79:AC83),SUM(AC84:AC88))</f>
        <v>0</v>
      </c>
      <c r="AD89" s="175">
        <f>SUM(AD44:AE73)+MAX(SUM(AD74:AE78),SUM(AD79:AE83),SUM(AD84:AE88))</f>
        <v>0</v>
      </c>
      <c r="AE89" s="139"/>
      <c r="AF89" s="42">
        <f>SUM(AF44:AF73)+MAX(SUM(AF74:AF78),SUM(AF79:AF83),SUM(AF84:AF88))</f>
        <v>0</v>
      </c>
      <c r="AG89" s="175">
        <f>SUM(AG44:AH73)+MAX(SUM(AG74:AH78),SUM(AG79:AH83),SUM(AG84:AH88))</f>
        <v>0</v>
      </c>
      <c r="AH89" s="139"/>
    </row>
    <row r="90" spans="1:34" ht="15.95" customHeight="1" thickBot="1">
      <c r="A90" s="176" t="s">
        <v>98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8"/>
      <c r="M90" s="179">
        <f>M43+M89</f>
        <v>582</v>
      </c>
      <c r="N90" s="179"/>
      <c r="O90" s="180">
        <f>O43+O89</f>
        <v>32.5</v>
      </c>
      <c r="P90" s="179"/>
      <c r="Q90" s="41">
        <f>Q43+Q89</f>
        <v>6</v>
      </c>
      <c r="R90" s="180">
        <f>R43+R89</f>
        <v>12</v>
      </c>
      <c r="S90" s="179"/>
      <c r="T90" s="41">
        <f>T43+T89</f>
        <v>13</v>
      </c>
      <c r="U90" s="180">
        <f>U43+U89</f>
        <v>12.5</v>
      </c>
      <c r="V90" s="179"/>
      <c r="W90" s="41">
        <f>W43+W89</f>
        <v>6</v>
      </c>
      <c r="X90" s="180">
        <f>X43+X89</f>
        <v>6.5</v>
      </c>
      <c r="Y90" s="179"/>
      <c r="Z90" s="41">
        <f>Z43+Z89</f>
        <v>4</v>
      </c>
      <c r="AA90" s="180">
        <f>AA43+AA89</f>
        <v>2.5</v>
      </c>
      <c r="AB90" s="179"/>
      <c r="AC90" s="41">
        <f>AC43+AC89</f>
        <v>4</v>
      </c>
      <c r="AD90" s="180">
        <f>AD43+AD89</f>
        <v>1</v>
      </c>
      <c r="AE90" s="179"/>
      <c r="AF90" s="41">
        <f>AF43+AF89</f>
        <v>0</v>
      </c>
      <c r="AG90" s="180">
        <f>AG43+AG89</f>
        <v>0</v>
      </c>
      <c r="AH90" s="179"/>
    </row>
    <row r="91" spans="1:34" ht="15.95" customHeight="1">
      <c r="A91" s="170" t="str">
        <f>CONCATENATE(K74,K75,K76,K77,K78)</f>
        <v/>
      </c>
      <c r="B91" s="170"/>
      <c r="C91" s="171" t="str">
        <f>CONCATENATE(K79,K80,K81,K82,K83)</f>
        <v/>
      </c>
      <c r="D91" s="171"/>
      <c r="E91" s="172" t="str">
        <f>CONCATENATE(K84,K85,K86,K87,K88)</f>
        <v/>
      </c>
      <c r="F91" s="172"/>
      <c r="G91" s="15"/>
      <c r="H91" s="15"/>
      <c r="I91" s="15"/>
      <c r="J91" s="15"/>
      <c r="K91" s="36"/>
      <c r="L91" s="36"/>
      <c r="M91" s="15"/>
      <c r="N91" s="15"/>
      <c r="O91" s="15"/>
      <c r="P91" s="15"/>
      <c r="Q91" s="20"/>
      <c r="R91" s="15"/>
      <c r="S91" s="15"/>
      <c r="T91" s="20"/>
      <c r="U91" s="15"/>
      <c r="V91" s="15"/>
      <c r="W91" s="20"/>
      <c r="X91" s="15"/>
      <c r="Y91" s="15"/>
      <c r="Z91" s="20"/>
      <c r="AA91" s="15"/>
      <c r="AB91" s="15"/>
      <c r="AC91" s="20"/>
      <c r="AD91" s="15"/>
      <c r="AE91" s="15"/>
      <c r="AF91" s="20"/>
      <c r="AG91" s="15"/>
      <c r="AH91" s="15"/>
    </row>
    <row r="92" spans="1:34" ht="15.95" customHeight="1">
      <c r="A92" s="40">
        <f>MAX(LEN(A91)-LEN(SUBSTITUTE(A91,1,"")),LEN(C91)-LEN(SUBSTITUTE(C91,1,"")),LEN(E91)-LEN(SUBSTITUTE(E91,1,"")))</f>
        <v>0</v>
      </c>
      <c r="B92" s="39">
        <f>MAX(LEN(A91)-LEN(SUBSTITUTE(A91,2,"")),LEN(C91)-LEN(SUBSTITUTE(C91,2,"")),LEN(E91)-LEN(SUBSTITUTE(E91,2,"")))</f>
        <v>0</v>
      </c>
      <c r="C92" s="38">
        <f>MAX(LEN(A91)-LEN(SUBSTITUTE(A91,3,"")),LEN(C91)-LEN(SUBSTITUTE(C91,3,"")),LEN(E91)-LEN(SUBSTITUTE(E91,3,"")))</f>
        <v>0</v>
      </c>
      <c r="D92" s="37">
        <f>MAX(LEN(A91)-LEN(SUBSTITUTE(A91,4,"")),LEN(C91)-LEN(SUBSTITUTE(C91,4,"")),LEN(E91)-LEN(SUBSTITUTE(E91,4,"")))</f>
        <v>0</v>
      </c>
      <c r="E92" s="37">
        <f>MAX(LEN(A91)-LEN(SUBSTITUTE(A91,5,"")),LEN(C91)-LEN(SUBSTITUTE(C91,5,"")),LEN(E91)-LEN(SUBSTITUTE(E91,5,"")))</f>
        <v>0</v>
      </c>
      <c r="F92" s="37">
        <f>MAX(LEN(A91)-LEN(SUBSTITUTE(A91,6,"")),LEN(C91)-LEN(SUBSTITUTE(C91,6,"")),LEN(E91)-LEN(SUBSTITUTE(E91,6,"")))</f>
        <v>0</v>
      </c>
      <c r="G92" s="15"/>
      <c r="H92" s="15"/>
      <c r="I92" s="15"/>
      <c r="J92" s="15"/>
      <c r="K92" s="36"/>
      <c r="L92" s="36"/>
      <c r="M92" s="15"/>
      <c r="N92" s="15"/>
      <c r="O92" s="15"/>
      <c r="P92" s="15"/>
      <c r="Q92" s="20"/>
      <c r="R92" s="15"/>
      <c r="S92" s="15"/>
      <c r="T92" s="20"/>
      <c r="U92" s="15"/>
      <c r="V92" s="15"/>
      <c r="W92" s="20"/>
      <c r="X92" s="15"/>
      <c r="Y92" s="15"/>
      <c r="Z92" s="20"/>
      <c r="AA92" s="15"/>
      <c r="AB92" s="15"/>
      <c r="AC92" s="20"/>
      <c r="AD92" s="15"/>
      <c r="AE92" s="15"/>
      <c r="AF92" s="20"/>
      <c r="AG92" s="15"/>
      <c r="AH92" s="15"/>
    </row>
    <row r="93" spans="1:34" ht="18.75" customHeight="1" thickBo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</row>
    <row r="94" spans="1:34" ht="18.75" customHeight="1">
      <c r="A94" s="144" t="s">
        <v>27</v>
      </c>
      <c r="B94" s="145"/>
      <c r="C94" s="173" t="s">
        <v>28</v>
      </c>
      <c r="D94" s="145" t="s">
        <v>51</v>
      </c>
      <c r="E94" s="145"/>
      <c r="F94" s="145"/>
      <c r="G94" s="145"/>
      <c r="H94" s="145"/>
      <c r="I94" s="145"/>
      <c r="J94" s="145"/>
      <c r="K94" s="145" t="s">
        <v>52</v>
      </c>
      <c r="L94" s="145"/>
      <c r="M94" s="145"/>
      <c r="N94" s="145" t="s">
        <v>31</v>
      </c>
      <c r="O94" s="145"/>
      <c r="P94" s="145"/>
      <c r="Q94" s="145" t="s">
        <v>53</v>
      </c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74"/>
    </row>
    <row r="95" spans="1:34" ht="18.75" customHeight="1">
      <c r="A95" s="138"/>
      <c r="B95" s="139"/>
      <c r="C95" s="167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 t="s">
        <v>35</v>
      </c>
      <c r="R95" s="168"/>
      <c r="S95" s="168"/>
      <c r="T95" s="139" t="s">
        <v>36</v>
      </c>
      <c r="U95" s="139"/>
      <c r="V95" s="139"/>
      <c r="W95" s="139" t="s">
        <v>37</v>
      </c>
      <c r="X95" s="139"/>
      <c r="Y95" s="139"/>
      <c r="Z95" s="139" t="s">
        <v>38</v>
      </c>
      <c r="AA95" s="139"/>
      <c r="AB95" s="139"/>
      <c r="AC95" s="139" t="s">
        <v>39</v>
      </c>
      <c r="AD95" s="139"/>
      <c r="AE95" s="139"/>
      <c r="AF95" s="139" t="s">
        <v>40</v>
      </c>
      <c r="AG95" s="139"/>
      <c r="AH95" s="169"/>
    </row>
    <row r="96" spans="1:34" ht="15.95" customHeight="1">
      <c r="A96" s="166" t="s">
        <v>54</v>
      </c>
      <c r="B96" s="167"/>
      <c r="C96" s="32">
        <v>1</v>
      </c>
      <c r="D96" s="165" t="s">
        <v>66</v>
      </c>
      <c r="E96" s="165"/>
      <c r="F96" s="165"/>
      <c r="G96" s="165"/>
      <c r="H96" s="165"/>
      <c r="I96" s="165"/>
      <c r="J96" s="165"/>
      <c r="K96" s="162">
        <f t="shared" ref="K96:K120" si="27">IF(ISBLANK(D96),"",SUM(Q96,T96,W96,Z96,AC96,AF96))</f>
        <v>10</v>
      </c>
      <c r="L96" s="162"/>
      <c r="M96" s="35" t="str">
        <f>IF(ISBLANK(K96),"","周")</f>
        <v>周</v>
      </c>
      <c r="N96" s="162">
        <f>IF(ISBLANK(D96),"",K96*1.5)</f>
        <v>15</v>
      </c>
      <c r="O96" s="162"/>
      <c r="P96" s="162"/>
      <c r="Q96" s="162">
        <f>AF10</f>
        <v>3</v>
      </c>
      <c r="R96" s="162"/>
      <c r="S96" s="35" t="str">
        <f t="shared" ref="S96:S120" si="28">IF(ISBLANK(Q96),"","周")</f>
        <v>周</v>
      </c>
      <c r="T96" s="162">
        <f>AF11</f>
        <v>1</v>
      </c>
      <c r="U96" s="162"/>
      <c r="V96" s="35" t="str">
        <f t="shared" ref="V96:V120" si="29">IF(ISBLANK(T96),"","周")</f>
        <v>周</v>
      </c>
      <c r="W96" s="162">
        <f>AF12</f>
        <v>2</v>
      </c>
      <c r="X96" s="162"/>
      <c r="Y96" s="35" t="str">
        <f t="shared" ref="Y96:Y120" si="30">IF(ISBLANK(W96),"","周")</f>
        <v>周</v>
      </c>
      <c r="Z96" s="162">
        <f>AF13</f>
        <v>1</v>
      </c>
      <c r="AA96" s="162"/>
      <c r="AB96" s="35" t="str">
        <f t="shared" ref="AB96:AB120" si="31">IF(ISBLANK(Z96),"","周")</f>
        <v>周</v>
      </c>
      <c r="AC96" s="162">
        <f>AF14</f>
        <v>2</v>
      </c>
      <c r="AD96" s="162"/>
      <c r="AE96" s="35" t="str">
        <f t="shared" ref="AE96:AE120" si="32">IF(ISBLANK(AC96),"","周")</f>
        <v>周</v>
      </c>
      <c r="AF96" s="162">
        <f>AF15</f>
        <v>1</v>
      </c>
      <c r="AG96" s="162"/>
      <c r="AH96" s="34" t="str">
        <f t="shared" ref="AH96:AH108" si="33">IF(ISBLANK(AF96),"","周")</f>
        <v>周</v>
      </c>
    </row>
    <row r="97" spans="1:34" ht="15.95" customHeight="1">
      <c r="A97" s="166"/>
      <c r="B97" s="167"/>
      <c r="C97" s="33">
        <v>2</v>
      </c>
      <c r="D97" s="165" t="s">
        <v>70</v>
      </c>
      <c r="E97" s="165"/>
      <c r="F97" s="165"/>
      <c r="G97" s="165"/>
      <c r="H97" s="165"/>
      <c r="I97" s="165"/>
      <c r="J97" s="165"/>
      <c r="K97" s="164">
        <f t="shared" si="27"/>
        <v>0.33333333333333331</v>
      </c>
      <c r="L97" s="164"/>
      <c r="M97" s="35" t="str">
        <f>IF(ISBLANK(K97),"","周")</f>
        <v>周</v>
      </c>
      <c r="N97" s="162">
        <v>1</v>
      </c>
      <c r="O97" s="162"/>
      <c r="P97" s="162"/>
      <c r="Q97" s="164"/>
      <c r="R97" s="164"/>
      <c r="S97" s="35" t="str">
        <f t="shared" si="28"/>
        <v/>
      </c>
      <c r="T97" s="164">
        <f>8/24</f>
        <v>0.33333333333333331</v>
      </c>
      <c r="U97" s="164"/>
      <c r="V97" s="35" t="str">
        <f t="shared" si="29"/>
        <v>周</v>
      </c>
      <c r="W97" s="162"/>
      <c r="X97" s="162"/>
      <c r="Y97" s="35" t="str">
        <f t="shared" si="30"/>
        <v/>
      </c>
      <c r="Z97" s="162"/>
      <c r="AA97" s="162"/>
      <c r="AB97" s="35" t="str">
        <f t="shared" si="31"/>
        <v/>
      </c>
      <c r="AC97" s="162"/>
      <c r="AD97" s="162"/>
      <c r="AE97" s="35" t="str">
        <f t="shared" si="32"/>
        <v/>
      </c>
      <c r="AF97" s="162"/>
      <c r="AG97" s="162"/>
      <c r="AH97" s="34" t="str">
        <f t="shared" si="33"/>
        <v/>
      </c>
    </row>
    <row r="98" spans="1:34" ht="15.95" customHeight="1">
      <c r="A98" s="166"/>
      <c r="B98" s="167"/>
      <c r="C98" s="32">
        <v>3</v>
      </c>
      <c r="D98" s="165" t="s">
        <v>67</v>
      </c>
      <c r="E98" s="165"/>
      <c r="F98" s="165"/>
      <c r="G98" s="165"/>
      <c r="H98" s="165"/>
      <c r="I98" s="165"/>
      <c r="J98" s="165"/>
      <c r="K98" s="164">
        <f t="shared" si="27"/>
        <v>0.33333333333333331</v>
      </c>
      <c r="L98" s="164"/>
      <c r="M98" s="35" t="str">
        <f t="shared" ref="M98:M121" si="34">IF(K98="","","周")</f>
        <v>周</v>
      </c>
      <c r="N98" s="162">
        <v>1</v>
      </c>
      <c r="O98" s="162"/>
      <c r="P98" s="162"/>
      <c r="Q98" s="164"/>
      <c r="R98" s="164"/>
      <c r="S98" s="35" t="str">
        <f t="shared" si="28"/>
        <v/>
      </c>
      <c r="T98" s="162"/>
      <c r="U98" s="162"/>
      <c r="V98" s="35" t="str">
        <f t="shared" si="29"/>
        <v/>
      </c>
      <c r="W98" s="164">
        <f>8/24</f>
        <v>0.33333333333333331</v>
      </c>
      <c r="X98" s="164"/>
      <c r="Y98" s="35" t="str">
        <f t="shared" si="30"/>
        <v>周</v>
      </c>
      <c r="Z98" s="162"/>
      <c r="AA98" s="162"/>
      <c r="AB98" s="35" t="str">
        <f t="shared" si="31"/>
        <v/>
      </c>
      <c r="AC98" s="162"/>
      <c r="AD98" s="162"/>
      <c r="AE98" s="35" t="str">
        <f t="shared" si="32"/>
        <v/>
      </c>
      <c r="AF98" s="162"/>
      <c r="AG98" s="162"/>
      <c r="AH98" s="34" t="str">
        <f t="shared" si="33"/>
        <v/>
      </c>
    </row>
    <row r="99" spans="1:34" ht="15.95" customHeight="1">
      <c r="A99" s="166"/>
      <c r="B99" s="167"/>
      <c r="C99" s="33">
        <v>4</v>
      </c>
      <c r="D99" s="163" t="s">
        <v>68</v>
      </c>
      <c r="E99" s="163"/>
      <c r="F99" s="163"/>
      <c r="G99" s="163"/>
      <c r="H99" s="163"/>
      <c r="I99" s="163"/>
      <c r="J99" s="163"/>
      <c r="K99" s="162">
        <f t="shared" si="27"/>
        <v>18</v>
      </c>
      <c r="L99" s="162"/>
      <c r="M99" s="35" t="str">
        <f t="shared" si="34"/>
        <v>周</v>
      </c>
      <c r="N99" s="162">
        <f>IF(ISBLANK(D99),"",K99*1.5)</f>
        <v>27</v>
      </c>
      <c r="O99" s="162"/>
      <c r="P99" s="162"/>
      <c r="Q99" s="164"/>
      <c r="R99" s="164"/>
      <c r="S99" s="35" t="str">
        <f t="shared" si="28"/>
        <v/>
      </c>
      <c r="T99" s="162"/>
      <c r="U99" s="162"/>
      <c r="V99" s="35" t="str">
        <f t="shared" si="29"/>
        <v/>
      </c>
      <c r="W99" s="162"/>
      <c r="X99" s="162"/>
      <c r="Y99" s="35" t="str">
        <f t="shared" si="30"/>
        <v/>
      </c>
      <c r="Z99" s="162"/>
      <c r="AA99" s="162"/>
      <c r="AB99" s="35" t="str">
        <f t="shared" si="31"/>
        <v/>
      </c>
      <c r="AC99" s="162"/>
      <c r="AD99" s="162"/>
      <c r="AE99" s="35" t="str">
        <f t="shared" si="32"/>
        <v/>
      </c>
      <c r="AF99" s="162">
        <v>18</v>
      </c>
      <c r="AG99" s="162"/>
      <c r="AH99" s="34" t="str">
        <f t="shared" si="33"/>
        <v>周</v>
      </c>
    </row>
    <row r="100" spans="1:34" ht="15.95" customHeight="1">
      <c r="A100" s="166"/>
      <c r="B100" s="167"/>
      <c r="C100" s="32">
        <v>5</v>
      </c>
      <c r="D100" s="160" t="s">
        <v>90</v>
      </c>
      <c r="E100" s="160"/>
      <c r="F100" s="160"/>
      <c r="G100" s="160"/>
      <c r="H100" s="160"/>
      <c r="I100" s="160"/>
      <c r="J100" s="160"/>
      <c r="K100" s="137">
        <f t="shared" si="27"/>
        <v>0.25</v>
      </c>
      <c r="L100" s="137"/>
      <c r="M100" s="32" t="str">
        <f t="shared" si="34"/>
        <v>周</v>
      </c>
      <c r="N100" s="140">
        <v>0</v>
      </c>
      <c r="O100" s="140"/>
      <c r="P100" s="140"/>
      <c r="Q100" s="161"/>
      <c r="R100" s="161"/>
      <c r="S100" s="32" t="str">
        <f t="shared" si="28"/>
        <v/>
      </c>
      <c r="T100" s="161">
        <f>6/24</f>
        <v>0.25</v>
      </c>
      <c r="U100" s="161"/>
      <c r="V100" s="32" t="str">
        <f t="shared" si="29"/>
        <v>周</v>
      </c>
      <c r="W100" s="149"/>
      <c r="X100" s="149"/>
      <c r="Y100" s="32" t="str">
        <f t="shared" si="30"/>
        <v/>
      </c>
      <c r="Z100" s="149"/>
      <c r="AA100" s="149"/>
      <c r="AB100" s="32" t="str">
        <f t="shared" si="31"/>
        <v/>
      </c>
      <c r="AC100" s="149"/>
      <c r="AD100" s="149"/>
      <c r="AE100" s="32" t="str">
        <f t="shared" si="32"/>
        <v/>
      </c>
      <c r="AF100" s="149"/>
      <c r="AG100" s="149"/>
      <c r="AH100" s="31" t="str">
        <f t="shared" si="33"/>
        <v/>
      </c>
    </row>
    <row r="101" spans="1:34" ht="15.95" customHeight="1">
      <c r="A101" s="166"/>
      <c r="B101" s="167"/>
      <c r="C101" s="33">
        <v>6</v>
      </c>
      <c r="D101" s="160" t="s">
        <v>89</v>
      </c>
      <c r="E101" s="160"/>
      <c r="F101" s="160"/>
      <c r="G101" s="160"/>
      <c r="H101" s="160"/>
      <c r="I101" s="160"/>
      <c r="J101" s="160"/>
      <c r="K101" s="137">
        <f t="shared" si="27"/>
        <v>8.3333333333333329E-2</v>
      </c>
      <c r="L101" s="137"/>
      <c r="M101" s="32" t="str">
        <f t="shared" si="34"/>
        <v>周</v>
      </c>
      <c r="N101" s="140">
        <v>0</v>
      </c>
      <c r="O101" s="140"/>
      <c r="P101" s="140"/>
      <c r="Q101" s="161"/>
      <c r="R101" s="161"/>
      <c r="S101" s="32" t="str">
        <f t="shared" si="28"/>
        <v/>
      </c>
      <c r="T101" s="161"/>
      <c r="U101" s="161"/>
      <c r="V101" s="32" t="str">
        <f t="shared" si="29"/>
        <v/>
      </c>
      <c r="W101" s="161">
        <f>2/24</f>
        <v>8.3333333333333329E-2</v>
      </c>
      <c r="X101" s="161"/>
      <c r="Y101" s="32" t="str">
        <f t="shared" si="30"/>
        <v>周</v>
      </c>
      <c r="Z101" s="149"/>
      <c r="AA101" s="149"/>
      <c r="AB101" s="32" t="str">
        <f t="shared" si="31"/>
        <v/>
      </c>
      <c r="AC101" s="149"/>
      <c r="AD101" s="149"/>
      <c r="AE101" s="32" t="str">
        <f t="shared" si="32"/>
        <v/>
      </c>
      <c r="AF101" s="149"/>
      <c r="AG101" s="149"/>
      <c r="AH101" s="31" t="str">
        <f t="shared" si="33"/>
        <v/>
      </c>
    </row>
    <row r="102" spans="1:34" ht="15.95" customHeight="1">
      <c r="A102" s="166"/>
      <c r="B102" s="167"/>
      <c r="C102" s="32">
        <v>7</v>
      </c>
      <c r="D102" s="160"/>
      <c r="E102" s="160"/>
      <c r="F102" s="160"/>
      <c r="G102" s="160"/>
      <c r="H102" s="160"/>
      <c r="I102" s="160"/>
      <c r="J102" s="160"/>
      <c r="K102" s="140" t="str">
        <f t="shared" si="27"/>
        <v/>
      </c>
      <c r="L102" s="140"/>
      <c r="M102" s="32" t="str">
        <f t="shared" si="34"/>
        <v/>
      </c>
      <c r="N102" s="140" t="str">
        <f t="shared" ref="N102:N120" si="35">IF(ISBLANK(D102),"",K102*1.5)</f>
        <v/>
      </c>
      <c r="O102" s="140"/>
      <c r="P102" s="140"/>
      <c r="Q102" s="161"/>
      <c r="R102" s="161"/>
      <c r="S102" s="32" t="str">
        <f t="shared" si="28"/>
        <v/>
      </c>
      <c r="T102" s="149"/>
      <c r="U102" s="149"/>
      <c r="V102" s="32" t="str">
        <f t="shared" si="29"/>
        <v/>
      </c>
      <c r="W102" s="149"/>
      <c r="X102" s="149"/>
      <c r="Y102" s="32" t="str">
        <f t="shared" si="30"/>
        <v/>
      </c>
      <c r="Z102" s="149"/>
      <c r="AA102" s="149"/>
      <c r="AB102" s="32" t="str">
        <f t="shared" si="31"/>
        <v/>
      </c>
      <c r="AC102" s="149"/>
      <c r="AD102" s="149"/>
      <c r="AE102" s="32" t="str">
        <f t="shared" si="32"/>
        <v/>
      </c>
      <c r="AF102" s="149"/>
      <c r="AG102" s="149"/>
      <c r="AH102" s="31" t="str">
        <f t="shared" si="33"/>
        <v/>
      </c>
    </row>
    <row r="103" spans="1:34" ht="15.95" customHeight="1">
      <c r="A103" s="166"/>
      <c r="B103" s="167"/>
      <c r="C103" s="33">
        <v>8</v>
      </c>
      <c r="D103" s="160"/>
      <c r="E103" s="160"/>
      <c r="F103" s="160"/>
      <c r="G103" s="160"/>
      <c r="H103" s="160"/>
      <c r="I103" s="160"/>
      <c r="J103" s="160"/>
      <c r="K103" s="140" t="str">
        <f t="shared" si="27"/>
        <v/>
      </c>
      <c r="L103" s="140"/>
      <c r="M103" s="32" t="str">
        <f t="shared" si="34"/>
        <v/>
      </c>
      <c r="N103" s="140" t="str">
        <f t="shared" si="35"/>
        <v/>
      </c>
      <c r="O103" s="140"/>
      <c r="P103" s="140"/>
      <c r="Q103" s="161"/>
      <c r="R103" s="161"/>
      <c r="S103" s="32" t="str">
        <f t="shared" si="28"/>
        <v/>
      </c>
      <c r="T103" s="149"/>
      <c r="U103" s="149"/>
      <c r="V103" s="32" t="str">
        <f t="shared" si="29"/>
        <v/>
      </c>
      <c r="W103" s="149"/>
      <c r="X103" s="149"/>
      <c r="Y103" s="32" t="str">
        <f t="shared" si="30"/>
        <v/>
      </c>
      <c r="Z103" s="149"/>
      <c r="AA103" s="149"/>
      <c r="AB103" s="32" t="str">
        <f t="shared" si="31"/>
        <v/>
      </c>
      <c r="AC103" s="149"/>
      <c r="AD103" s="149"/>
      <c r="AE103" s="32" t="str">
        <f t="shared" si="32"/>
        <v/>
      </c>
      <c r="AF103" s="149"/>
      <c r="AG103" s="149"/>
      <c r="AH103" s="31" t="str">
        <f t="shared" si="33"/>
        <v/>
      </c>
    </row>
    <row r="104" spans="1:34" ht="15.95" customHeight="1">
      <c r="A104" s="166"/>
      <c r="B104" s="167"/>
      <c r="C104" s="32">
        <v>9</v>
      </c>
      <c r="D104" s="160"/>
      <c r="E104" s="160"/>
      <c r="F104" s="160"/>
      <c r="G104" s="160"/>
      <c r="H104" s="160"/>
      <c r="I104" s="160"/>
      <c r="J104" s="160"/>
      <c r="K104" s="140" t="str">
        <f t="shared" si="27"/>
        <v/>
      </c>
      <c r="L104" s="140"/>
      <c r="M104" s="32" t="str">
        <f t="shared" si="34"/>
        <v/>
      </c>
      <c r="N104" s="140" t="str">
        <f t="shared" si="35"/>
        <v/>
      </c>
      <c r="O104" s="140"/>
      <c r="P104" s="140"/>
      <c r="Q104" s="161"/>
      <c r="R104" s="161"/>
      <c r="S104" s="32" t="str">
        <f t="shared" si="28"/>
        <v/>
      </c>
      <c r="T104" s="149"/>
      <c r="U104" s="149"/>
      <c r="V104" s="32" t="str">
        <f t="shared" si="29"/>
        <v/>
      </c>
      <c r="W104" s="149"/>
      <c r="X104" s="149"/>
      <c r="Y104" s="32" t="str">
        <f t="shared" si="30"/>
        <v/>
      </c>
      <c r="Z104" s="149"/>
      <c r="AA104" s="149"/>
      <c r="AB104" s="32" t="str">
        <f t="shared" si="31"/>
        <v/>
      </c>
      <c r="AC104" s="149"/>
      <c r="AD104" s="149"/>
      <c r="AE104" s="32" t="str">
        <f t="shared" si="32"/>
        <v/>
      </c>
      <c r="AF104" s="149"/>
      <c r="AG104" s="149"/>
      <c r="AH104" s="31" t="str">
        <f t="shared" si="33"/>
        <v/>
      </c>
    </row>
    <row r="105" spans="1:34" ht="15.95" customHeight="1">
      <c r="A105" s="166"/>
      <c r="B105" s="167"/>
      <c r="C105" s="33">
        <v>10</v>
      </c>
      <c r="D105" s="160"/>
      <c r="E105" s="160"/>
      <c r="F105" s="160"/>
      <c r="G105" s="160"/>
      <c r="H105" s="160"/>
      <c r="I105" s="160"/>
      <c r="J105" s="160"/>
      <c r="K105" s="140" t="str">
        <f t="shared" si="27"/>
        <v/>
      </c>
      <c r="L105" s="140"/>
      <c r="M105" s="32" t="str">
        <f t="shared" si="34"/>
        <v/>
      </c>
      <c r="N105" s="140" t="str">
        <f t="shared" si="35"/>
        <v/>
      </c>
      <c r="O105" s="140"/>
      <c r="P105" s="140"/>
      <c r="Q105" s="161"/>
      <c r="R105" s="161"/>
      <c r="S105" s="32" t="str">
        <f t="shared" si="28"/>
        <v/>
      </c>
      <c r="T105" s="149"/>
      <c r="U105" s="149"/>
      <c r="V105" s="32" t="str">
        <f t="shared" si="29"/>
        <v/>
      </c>
      <c r="W105" s="149"/>
      <c r="X105" s="149"/>
      <c r="Y105" s="32" t="str">
        <f t="shared" si="30"/>
        <v/>
      </c>
      <c r="Z105" s="149"/>
      <c r="AA105" s="149"/>
      <c r="AB105" s="32" t="str">
        <f t="shared" si="31"/>
        <v/>
      </c>
      <c r="AC105" s="149"/>
      <c r="AD105" s="149"/>
      <c r="AE105" s="32" t="str">
        <f t="shared" si="32"/>
        <v/>
      </c>
      <c r="AF105" s="149"/>
      <c r="AG105" s="149"/>
      <c r="AH105" s="31" t="str">
        <f t="shared" si="33"/>
        <v/>
      </c>
    </row>
    <row r="106" spans="1:34" ht="15.95" customHeight="1">
      <c r="A106" s="166"/>
      <c r="B106" s="167"/>
      <c r="C106" s="32">
        <v>11</v>
      </c>
      <c r="D106" s="160"/>
      <c r="E106" s="160"/>
      <c r="F106" s="160"/>
      <c r="G106" s="160"/>
      <c r="H106" s="160"/>
      <c r="I106" s="160"/>
      <c r="J106" s="160"/>
      <c r="K106" s="140" t="str">
        <f t="shared" si="27"/>
        <v/>
      </c>
      <c r="L106" s="140"/>
      <c r="M106" s="32" t="str">
        <f t="shared" si="34"/>
        <v/>
      </c>
      <c r="N106" s="140" t="str">
        <f t="shared" si="35"/>
        <v/>
      </c>
      <c r="O106" s="140"/>
      <c r="P106" s="140"/>
      <c r="Q106" s="161"/>
      <c r="R106" s="161"/>
      <c r="S106" s="32" t="str">
        <f t="shared" si="28"/>
        <v/>
      </c>
      <c r="T106" s="149"/>
      <c r="U106" s="149"/>
      <c r="V106" s="32" t="str">
        <f t="shared" si="29"/>
        <v/>
      </c>
      <c r="W106" s="149"/>
      <c r="X106" s="149"/>
      <c r="Y106" s="32" t="str">
        <f t="shared" si="30"/>
        <v/>
      </c>
      <c r="Z106" s="149"/>
      <c r="AA106" s="149"/>
      <c r="AB106" s="32" t="str">
        <f t="shared" si="31"/>
        <v/>
      </c>
      <c r="AC106" s="149"/>
      <c r="AD106" s="149"/>
      <c r="AE106" s="32" t="str">
        <f t="shared" si="32"/>
        <v/>
      </c>
      <c r="AF106" s="149"/>
      <c r="AG106" s="149"/>
      <c r="AH106" s="31" t="str">
        <f t="shared" si="33"/>
        <v/>
      </c>
    </row>
    <row r="107" spans="1:34" ht="15.95" customHeight="1">
      <c r="A107" s="166"/>
      <c r="B107" s="167"/>
      <c r="C107" s="33">
        <v>12</v>
      </c>
      <c r="D107" s="160"/>
      <c r="E107" s="160"/>
      <c r="F107" s="160"/>
      <c r="G107" s="160"/>
      <c r="H107" s="160"/>
      <c r="I107" s="160"/>
      <c r="J107" s="160"/>
      <c r="K107" s="140" t="str">
        <f t="shared" si="27"/>
        <v/>
      </c>
      <c r="L107" s="140"/>
      <c r="M107" s="32" t="str">
        <f t="shared" si="34"/>
        <v/>
      </c>
      <c r="N107" s="140" t="str">
        <f t="shared" si="35"/>
        <v/>
      </c>
      <c r="O107" s="140"/>
      <c r="P107" s="140"/>
      <c r="Q107" s="161"/>
      <c r="R107" s="161"/>
      <c r="S107" s="32" t="str">
        <f t="shared" si="28"/>
        <v/>
      </c>
      <c r="T107" s="149"/>
      <c r="U107" s="149"/>
      <c r="V107" s="32" t="str">
        <f t="shared" si="29"/>
        <v/>
      </c>
      <c r="W107" s="149"/>
      <c r="X107" s="149"/>
      <c r="Y107" s="32" t="str">
        <f t="shared" si="30"/>
        <v/>
      </c>
      <c r="Z107" s="149"/>
      <c r="AA107" s="149"/>
      <c r="AB107" s="32" t="str">
        <f t="shared" si="31"/>
        <v/>
      </c>
      <c r="AC107" s="149"/>
      <c r="AD107" s="149"/>
      <c r="AE107" s="32" t="str">
        <f t="shared" si="32"/>
        <v/>
      </c>
      <c r="AF107" s="149"/>
      <c r="AG107" s="149"/>
      <c r="AH107" s="31" t="str">
        <f t="shared" si="33"/>
        <v/>
      </c>
    </row>
    <row r="108" spans="1:34" ht="15.95" customHeight="1">
      <c r="A108" s="166"/>
      <c r="B108" s="167"/>
      <c r="C108" s="32">
        <v>13</v>
      </c>
      <c r="D108" s="160"/>
      <c r="E108" s="160"/>
      <c r="F108" s="160"/>
      <c r="G108" s="160"/>
      <c r="H108" s="160"/>
      <c r="I108" s="160"/>
      <c r="J108" s="160"/>
      <c r="K108" s="140" t="str">
        <f t="shared" si="27"/>
        <v/>
      </c>
      <c r="L108" s="140"/>
      <c r="M108" s="32" t="str">
        <f t="shared" si="34"/>
        <v/>
      </c>
      <c r="N108" s="140" t="str">
        <f t="shared" si="35"/>
        <v/>
      </c>
      <c r="O108" s="140"/>
      <c r="P108" s="140"/>
      <c r="Q108" s="161"/>
      <c r="R108" s="161"/>
      <c r="S108" s="32" t="str">
        <f t="shared" si="28"/>
        <v/>
      </c>
      <c r="T108" s="149"/>
      <c r="U108" s="149"/>
      <c r="V108" s="32" t="str">
        <f t="shared" si="29"/>
        <v/>
      </c>
      <c r="W108" s="149"/>
      <c r="X108" s="149"/>
      <c r="Y108" s="32" t="str">
        <f t="shared" si="30"/>
        <v/>
      </c>
      <c r="Z108" s="149"/>
      <c r="AA108" s="149"/>
      <c r="AB108" s="32" t="str">
        <f t="shared" si="31"/>
        <v/>
      </c>
      <c r="AC108" s="149"/>
      <c r="AD108" s="149"/>
      <c r="AE108" s="32" t="str">
        <f t="shared" si="32"/>
        <v/>
      </c>
      <c r="AF108" s="149"/>
      <c r="AG108" s="149"/>
      <c r="AH108" s="31" t="str">
        <f t="shared" si="33"/>
        <v/>
      </c>
    </row>
    <row r="109" spans="1:34" ht="15.95" customHeight="1">
      <c r="A109" s="166"/>
      <c r="B109" s="167"/>
      <c r="C109" s="33">
        <v>14</v>
      </c>
      <c r="D109" s="160"/>
      <c r="E109" s="160"/>
      <c r="F109" s="160"/>
      <c r="G109" s="160"/>
      <c r="H109" s="160"/>
      <c r="I109" s="160"/>
      <c r="J109" s="160"/>
      <c r="K109" s="140" t="str">
        <f t="shared" si="27"/>
        <v/>
      </c>
      <c r="L109" s="140"/>
      <c r="M109" s="32" t="str">
        <f t="shared" si="34"/>
        <v/>
      </c>
      <c r="N109" s="140" t="str">
        <f t="shared" si="35"/>
        <v/>
      </c>
      <c r="O109" s="140"/>
      <c r="P109" s="140"/>
      <c r="Q109" s="161"/>
      <c r="R109" s="161"/>
      <c r="S109" s="32" t="str">
        <f t="shared" si="28"/>
        <v/>
      </c>
      <c r="T109" s="149"/>
      <c r="U109" s="149"/>
      <c r="V109" s="32" t="str">
        <f t="shared" si="29"/>
        <v/>
      </c>
      <c r="W109" s="149"/>
      <c r="X109" s="149"/>
      <c r="Y109" s="32" t="str">
        <f t="shared" si="30"/>
        <v/>
      </c>
      <c r="Z109" s="149"/>
      <c r="AA109" s="149"/>
      <c r="AB109" s="32" t="str">
        <f t="shared" si="31"/>
        <v/>
      </c>
      <c r="AC109" s="149"/>
      <c r="AD109" s="149"/>
      <c r="AE109" s="32" t="str">
        <f t="shared" si="32"/>
        <v/>
      </c>
      <c r="AF109" s="149"/>
      <c r="AG109" s="149"/>
      <c r="AH109" s="31"/>
    </row>
    <row r="110" spans="1:34" ht="15.95" customHeight="1">
      <c r="A110" s="166"/>
      <c r="B110" s="167"/>
      <c r="C110" s="32">
        <v>15</v>
      </c>
      <c r="D110" s="160"/>
      <c r="E110" s="160"/>
      <c r="F110" s="160"/>
      <c r="G110" s="160"/>
      <c r="H110" s="160"/>
      <c r="I110" s="160"/>
      <c r="J110" s="160"/>
      <c r="K110" s="140" t="str">
        <f t="shared" si="27"/>
        <v/>
      </c>
      <c r="L110" s="140"/>
      <c r="M110" s="32" t="str">
        <f t="shared" si="34"/>
        <v/>
      </c>
      <c r="N110" s="140" t="str">
        <f t="shared" si="35"/>
        <v/>
      </c>
      <c r="O110" s="140"/>
      <c r="P110" s="140"/>
      <c r="Q110" s="161"/>
      <c r="R110" s="161"/>
      <c r="S110" s="32" t="str">
        <f t="shared" si="28"/>
        <v/>
      </c>
      <c r="T110" s="149"/>
      <c r="U110" s="149"/>
      <c r="V110" s="32" t="str">
        <f t="shared" si="29"/>
        <v/>
      </c>
      <c r="W110" s="149"/>
      <c r="X110" s="149"/>
      <c r="Y110" s="32" t="str">
        <f t="shared" si="30"/>
        <v/>
      </c>
      <c r="Z110" s="149"/>
      <c r="AA110" s="149"/>
      <c r="AB110" s="32" t="str">
        <f t="shared" si="31"/>
        <v/>
      </c>
      <c r="AC110" s="149"/>
      <c r="AD110" s="149"/>
      <c r="AE110" s="32" t="str">
        <f t="shared" si="32"/>
        <v/>
      </c>
      <c r="AF110" s="149"/>
      <c r="AG110" s="149"/>
      <c r="AH110" s="31"/>
    </row>
    <row r="111" spans="1:34" ht="15.95" customHeight="1">
      <c r="A111" s="166"/>
      <c r="B111" s="167"/>
      <c r="C111" s="33">
        <v>16</v>
      </c>
      <c r="D111" s="160"/>
      <c r="E111" s="160"/>
      <c r="F111" s="160"/>
      <c r="G111" s="160"/>
      <c r="H111" s="160"/>
      <c r="I111" s="160"/>
      <c r="J111" s="160"/>
      <c r="K111" s="140" t="str">
        <f t="shared" si="27"/>
        <v/>
      </c>
      <c r="L111" s="140"/>
      <c r="M111" s="32" t="str">
        <f t="shared" si="34"/>
        <v/>
      </c>
      <c r="N111" s="140" t="str">
        <f t="shared" si="35"/>
        <v/>
      </c>
      <c r="O111" s="140"/>
      <c r="P111" s="140"/>
      <c r="Q111" s="161"/>
      <c r="R111" s="161"/>
      <c r="S111" s="32" t="str">
        <f t="shared" si="28"/>
        <v/>
      </c>
      <c r="T111" s="149"/>
      <c r="U111" s="149"/>
      <c r="V111" s="32" t="str">
        <f t="shared" si="29"/>
        <v/>
      </c>
      <c r="W111" s="149"/>
      <c r="X111" s="149"/>
      <c r="Y111" s="32" t="str">
        <f t="shared" si="30"/>
        <v/>
      </c>
      <c r="Z111" s="149"/>
      <c r="AA111" s="149"/>
      <c r="AB111" s="32" t="str">
        <f t="shared" si="31"/>
        <v/>
      </c>
      <c r="AC111" s="149"/>
      <c r="AD111" s="149"/>
      <c r="AE111" s="32" t="str">
        <f t="shared" si="32"/>
        <v/>
      </c>
      <c r="AF111" s="149"/>
      <c r="AG111" s="149"/>
      <c r="AH111" s="31"/>
    </row>
    <row r="112" spans="1:34" ht="15.95" customHeight="1">
      <c r="A112" s="166"/>
      <c r="B112" s="167"/>
      <c r="C112" s="32">
        <v>17</v>
      </c>
      <c r="D112" s="160"/>
      <c r="E112" s="160"/>
      <c r="F112" s="160"/>
      <c r="G112" s="160"/>
      <c r="H112" s="160"/>
      <c r="I112" s="160"/>
      <c r="J112" s="160"/>
      <c r="K112" s="140" t="str">
        <f t="shared" si="27"/>
        <v/>
      </c>
      <c r="L112" s="140"/>
      <c r="M112" s="32" t="str">
        <f t="shared" si="34"/>
        <v/>
      </c>
      <c r="N112" s="140" t="str">
        <f t="shared" si="35"/>
        <v/>
      </c>
      <c r="O112" s="140"/>
      <c r="P112" s="140"/>
      <c r="Q112" s="161"/>
      <c r="R112" s="161"/>
      <c r="S112" s="32" t="str">
        <f t="shared" si="28"/>
        <v/>
      </c>
      <c r="T112" s="149"/>
      <c r="U112" s="149"/>
      <c r="V112" s="32" t="str">
        <f t="shared" si="29"/>
        <v/>
      </c>
      <c r="W112" s="149"/>
      <c r="X112" s="149"/>
      <c r="Y112" s="32" t="str">
        <f t="shared" si="30"/>
        <v/>
      </c>
      <c r="Z112" s="149"/>
      <c r="AA112" s="149"/>
      <c r="AB112" s="32" t="str">
        <f t="shared" si="31"/>
        <v/>
      </c>
      <c r="AC112" s="149"/>
      <c r="AD112" s="149"/>
      <c r="AE112" s="32" t="str">
        <f t="shared" si="32"/>
        <v/>
      </c>
      <c r="AF112" s="149"/>
      <c r="AG112" s="149"/>
      <c r="AH112" s="31"/>
    </row>
    <row r="113" spans="1:34" ht="15.95" customHeight="1">
      <c r="A113" s="166"/>
      <c r="B113" s="167"/>
      <c r="C113" s="33">
        <v>18</v>
      </c>
      <c r="D113" s="160"/>
      <c r="E113" s="160"/>
      <c r="F113" s="160"/>
      <c r="G113" s="160"/>
      <c r="H113" s="160"/>
      <c r="I113" s="160"/>
      <c r="J113" s="160"/>
      <c r="K113" s="140" t="str">
        <f t="shared" si="27"/>
        <v/>
      </c>
      <c r="L113" s="140"/>
      <c r="M113" s="32" t="str">
        <f t="shared" si="34"/>
        <v/>
      </c>
      <c r="N113" s="140" t="str">
        <f t="shared" si="35"/>
        <v/>
      </c>
      <c r="O113" s="140"/>
      <c r="P113" s="140"/>
      <c r="Q113" s="161"/>
      <c r="R113" s="161"/>
      <c r="S113" s="32" t="str">
        <f t="shared" si="28"/>
        <v/>
      </c>
      <c r="T113" s="149"/>
      <c r="U113" s="149"/>
      <c r="V113" s="32" t="str">
        <f t="shared" si="29"/>
        <v/>
      </c>
      <c r="W113" s="149"/>
      <c r="X113" s="149"/>
      <c r="Y113" s="32" t="str">
        <f t="shared" si="30"/>
        <v/>
      </c>
      <c r="Z113" s="149"/>
      <c r="AA113" s="149"/>
      <c r="AB113" s="32" t="str">
        <f t="shared" si="31"/>
        <v/>
      </c>
      <c r="AC113" s="149"/>
      <c r="AD113" s="149"/>
      <c r="AE113" s="32" t="str">
        <f t="shared" si="32"/>
        <v/>
      </c>
      <c r="AF113" s="149"/>
      <c r="AG113" s="149"/>
      <c r="AH113" s="31"/>
    </row>
    <row r="114" spans="1:34" ht="15.95" customHeight="1">
      <c r="A114" s="166"/>
      <c r="B114" s="167"/>
      <c r="C114" s="32">
        <v>19</v>
      </c>
      <c r="D114" s="160"/>
      <c r="E114" s="160"/>
      <c r="F114" s="160"/>
      <c r="G114" s="160"/>
      <c r="H114" s="160"/>
      <c r="I114" s="160"/>
      <c r="J114" s="160"/>
      <c r="K114" s="140" t="str">
        <f t="shared" si="27"/>
        <v/>
      </c>
      <c r="L114" s="140"/>
      <c r="M114" s="32" t="str">
        <f t="shared" si="34"/>
        <v/>
      </c>
      <c r="N114" s="140" t="str">
        <f t="shared" si="35"/>
        <v/>
      </c>
      <c r="O114" s="140"/>
      <c r="P114" s="140"/>
      <c r="Q114" s="161"/>
      <c r="R114" s="161"/>
      <c r="S114" s="32" t="str">
        <f t="shared" si="28"/>
        <v/>
      </c>
      <c r="T114" s="149"/>
      <c r="U114" s="149"/>
      <c r="V114" s="32" t="str">
        <f t="shared" si="29"/>
        <v/>
      </c>
      <c r="W114" s="149"/>
      <c r="X114" s="149"/>
      <c r="Y114" s="32" t="str">
        <f t="shared" si="30"/>
        <v/>
      </c>
      <c r="Z114" s="149"/>
      <c r="AA114" s="149"/>
      <c r="AB114" s="32" t="str">
        <f t="shared" si="31"/>
        <v/>
      </c>
      <c r="AC114" s="149"/>
      <c r="AD114" s="149"/>
      <c r="AE114" s="32" t="str">
        <f t="shared" si="32"/>
        <v/>
      </c>
      <c r="AF114" s="149"/>
      <c r="AG114" s="149"/>
      <c r="AH114" s="31"/>
    </row>
    <row r="115" spans="1:34" ht="15.95" customHeight="1">
      <c r="A115" s="166"/>
      <c r="B115" s="167"/>
      <c r="C115" s="33">
        <v>20</v>
      </c>
      <c r="D115" s="160"/>
      <c r="E115" s="160"/>
      <c r="F115" s="160"/>
      <c r="G115" s="160"/>
      <c r="H115" s="160"/>
      <c r="I115" s="160"/>
      <c r="J115" s="160"/>
      <c r="K115" s="140" t="str">
        <f t="shared" si="27"/>
        <v/>
      </c>
      <c r="L115" s="140"/>
      <c r="M115" s="32" t="str">
        <f t="shared" si="34"/>
        <v/>
      </c>
      <c r="N115" s="140" t="str">
        <f t="shared" si="35"/>
        <v/>
      </c>
      <c r="O115" s="140"/>
      <c r="P115" s="140"/>
      <c r="Q115" s="161"/>
      <c r="R115" s="161"/>
      <c r="S115" s="32" t="str">
        <f t="shared" si="28"/>
        <v/>
      </c>
      <c r="T115" s="149"/>
      <c r="U115" s="149"/>
      <c r="V115" s="32" t="str">
        <f t="shared" si="29"/>
        <v/>
      </c>
      <c r="W115" s="149"/>
      <c r="X115" s="149"/>
      <c r="Y115" s="32" t="str">
        <f t="shared" si="30"/>
        <v/>
      </c>
      <c r="Z115" s="149"/>
      <c r="AA115" s="149"/>
      <c r="AB115" s="32" t="str">
        <f t="shared" si="31"/>
        <v/>
      </c>
      <c r="AC115" s="149"/>
      <c r="AD115" s="149"/>
      <c r="AE115" s="32" t="str">
        <f t="shared" si="32"/>
        <v/>
      </c>
      <c r="AF115" s="149"/>
      <c r="AG115" s="149"/>
      <c r="AH115" s="31" t="str">
        <f t="shared" ref="AH115:AH120" si="36">IF(ISBLANK(AF115),"","周")</f>
        <v/>
      </c>
    </row>
    <row r="116" spans="1:34" ht="15.95" customHeight="1">
      <c r="A116" s="166"/>
      <c r="B116" s="167"/>
      <c r="C116" s="32">
        <v>21</v>
      </c>
      <c r="D116" s="160"/>
      <c r="E116" s="160"/>
      <c r="F116" s="160"/>
      <c r="G116" s="160"/>
      <c r="H116" s="160"/>
      <c r="I116" s="160"/>
      <c r="J116" s="160"/>
      <c r="K116" s="140" t="str">
        <f t="shared" si="27"/>
        <v/>
      </c>
      <c r="L116" s="140"/>
      <c r="M116" s="32" t="str">
        <f t="shared" si="34"/>
        <v/>
      </c>
      <c r="N116" s="140" t="str">
        <f t="shared" si="35"/>
        <v/>
      </c>
      <c r="O116" s="140"/>
      <c r="P116" s="140"/>
      <c r="Q116" s="161"/>
      <c r="R116" s="161"/>
      <c r="S116" s="32" t="str">
        <f t="shared" si="28"/>
        <v/>
      </c>
      <c r="T116" s="149"/>
      <c r="U116" s="149"/>
      <c r="V116" s="32" t="str">
        <f t="shared" si="29"/>
        <v/>
      </c>
      <c r="W116" s="149"/>
      <c r="X116" s="149"/>
      <c r="Y116" s="32" t="str">
        <f t="shared" si="30"/>
        <v/>
      </c>
      <c r="Z116" s="149"/>
      <c r="AA116" s="149"/>
      <c r="AB116" s="32" t="str">
        <f t="shared" si="31"/>
        <v/>
      </c>
      <c r="AC116" s="149"/>
      <c r="AD116" s="149"/>
      <c r="AE116" s="32" t="str">
        <f t="shared" si="32"/>
        <v/>
      </c>
      <c r="AF116" s="149"/>
      <c r="AG116" s="149"/>
      <c r="AH116" s="31" t="str">
        <f t="shared" si="36"/>
        <v/>
      </c>
    </row>
    <row r="117" spans="1:34" ht="15.95" customHeight="1">
      <c r="A117" s="166"/>
      <c r="B117" s="167"/>
      <c r="C117" s="33">
        <v>22</v>
      </c>
      <c r="D117" s="160"/>
      <c r="E117" s="160"/>
      <c r="F117" s="160"/>
      <c r="G117" s="160"/>
      <c r="H117" s="160"/>
      <c r="I117" s="160"/>
      <c r="J117" s="160"/>
      <c r="K117" s="140" t="str">
        <f t="shared" si="27"/>
        <v/>
      </c>
      <c r="L117" s="140"/>
      <c r="M117" s="32" t="str">
        <f t="shared" si="34"/>
        <v/>
      </c>
      <c r="N117" s="140" t="str">
        <f t="shared" si="35"/>
        <v/>
      </c>
      <c r="O117" s="140"/>
      <c r="P117" s="140"/>
      <c r="Q117" s="161"/>
      <c r="R117" s="161"/>
      <c r="S117" s="32" t="str">
        <f t="shared" si="28"/>
        <v/>
      </c>
      <c r="T117" s="149"/>
      <c r="U117" s="149"/>
      <c r="V117" s="32" t="str">
        <f t="shared" si="29"/>
        <v/>
      </c>
      <c r="W117" s="149"/>
      <c r="X117" s="149"/>
      <c r="Y117" s="32" t="str">
        <f t="shared" si="30"/>
        <v/>
      </c>
      <c r="Z117" s="149"/>
      <c r="AA117" s="149"/>
      <c r="AB117" s="32" t="str">
        <f t="shared" si="31"/>
        <v/>
      </c>
      <c r="AC117" s="149"/>
      <c r="AD117" s="149"/>
      <c r="AE117" s="32" t="str">
        <f t="shared" si="32"/>
        <v/>
      </c>
      <c r="AF117" s="149"/>
      <c r="AG117" s="149"/>
      <c r="AH117" s="31" t="str">
        <f t="shared" si="36"/>
        <v/>
      </c>
    </row>
    <row r="118" spans="1:34" ht="15.95" customHeight="1">
      <c r="A118" s="166"/>
      <c r="B118" s="167"/>
      <c r="C118" s="32">
        <v>23</v>
      </c>
      <c r="D118" s="160"/>
      <c r="E118" s="160"/>
      <c r="F118" s="160"/>
      <c r="G118" s="160"/>
      <c r="H118" s="160"/>
      <c r="I118" s="160"/>
      <c r="J118" s="160"/>
      <c r="K118" s="140" t="str">
        <f t="shared" si="27"/>
        <v/>
      </c>
      <c r="L118" s="140"/>
      <c r="M118" s="32" t="str">
        <f t="shared" si="34"/>
        <v/>
      </c>
      <c r="N118" s="140" t="str">
        <f t="shared" si="35"/>
        <v/>
      </c>
      <c r="O118" s="140"/>
      <c r="P118" s="140"/>
      <c r="Q118" s="161"/>
      <c r="R118" s="161"/>
      <c r="S118" s="32" t="str">
        <f t="shared" si="28"/>
        <v/>
      </c>
      <c r="T118" s="149"/>
      <c r="U118" s="149"/>
      <c r="V118" s="32" t="str">
        <f t="shared" si="29"/>
        <v/>
      </c>
      <c r="W118" s="149"/>
      <c r="X118" s="149"/>
      <c r="Y118" s="32" t="str">
        <f t="shared" si="30"/>
        <v/>
      </c>
      <c r="Z118" s="149"/>
      <c r="AA118" s="149"/>
      <c r="AB118" s="32" t="str">
        <f t="shared" si="31"/>
        <v/>
      </c>
      <c r="AC118" s="149"/>
      <c r="AD118" s="149"/>
      <c r="AE118" s="32" t="str">
        <f t="shared" si="32"/>
        <v/>
      </c>
      <c r="AF118" s="149"/>
      <c r="AG118" s="149"/>
      <c r="AH118" s="31" t="str">
        <f t="shared" si="36"/>
        <v/>
      </c>
    </row>
    <row r="119" spans="1:34" ht="15.95" customHeight="1">
      <c r="A119" s="166"/>
      <c r="B119" s="167"/>
      <c r="C119" s="33">
        <v>24</v>
      </c>
      <c r="D119" s="160"/>
      <c r="E119" s="160"/>
      <c r="F119" s="160"/>
      <c r="G119" s="160"/>
      <c r="H119" s="160"/>
      <c r="I119" s="160"/>
      <c r="J119" s="160"/>
      <c r="K119" s="140" t="str">
        <f t="shared" si="27"/>
        <v/>
      </c>
      <c r="L119" s="140"/>
      <c r="M119" s="32" t="str">
        <f t="shared" si="34"/>
        <v/>
      </c>
      <c r="N119" s="140" t="str">
        <f t="shared" si="35"/>
        <v/>
      </c>
      <c r="O119" s="140"/>
      <c r="P119" s="140"/>
      <c r="Q119" s="161"/>
      <c r="R119" s="161"/>
      <c r="S119" s="32" t="str">
        <f t="shared" si="28"/>
        <v/>
      </c>
      <c r="T119" s="149"/>
      <c r="U119" s="149"/>
      <c r="V119" s="32" t="str">
        <f t="shared" si="29"/>
        <v/>
      </c>
      <c r="W119" s="149"/>
      <c r="X119" s="149"/>
      <c r="Y119" s="32" t="str">
        <f t="shared" si="30"/>
        <v/>
      </c>
      <c r="Z119" s="149"/>
      <c r="AA119" s="149"/>
      <c r="AB119" s="32" t="str">
        <f t="shared" si="31"/>
        <v/>
      </c>
      <c r="AC119" s="149"/>
      <c r="AD119" s="149"/>
      <c r="AE119" s="32" t="str">
        <f t="shared" si="32"/>
        <v/>
      </c>
      <c r="AF119" s="149"/>
      <c r="AG119" s="149"/>
      <c r="AH119" s="31" t="str">
        <f t="shared" si="36"/>
        <v/>
      </c>
    </row>
    <row r="120" spans="1:34" ht="15.95" customHeight="1">
      <c r="A120" s="166"/>
      <c r="B120" s="167"/>
      <c r="C120" s="32">
        <v>25</v>
      </c>
      <c r="D120" s="160"/>
      <c r="E120" s="160"/>
      <c r="F120" s="160"/>
      <c r="G120" s="160"/>
      <c r="H120" s="160"/>
      <c r="I120" s="160"/>
      <c r="J120" s="160"/>
      <c r="K120" s="140" t="str">
        <f t="shared" si="27"/>
        <v/>
      </c>
      <c r="L120" s="140"/>
      <c r="M120" s="32" t="str">
        <f t="shared" si="34"/>
        <v/>
      </c>
      <c r="N120" s="140" t="str">
        <f t="shared" si="35"/>
        <v/>
      </c>
      <c r="O120" s="140"/>
      <c r="P120" s="140"/>
      <c r="Q120" s="161"/>
      <c r="R120" s="161"/>
      <c r="S120" s="32" t="str">
        <f t="shared" si="28"/>
        <v/>
      </c>
      <c r="T120" s="149"/>
      <c r="U120" s="149"/>
      <c r="V120" s="32" t="str">
        <f t="shared" si="29"/>
        <v/>
      </c>
      <c r="W120" s="149"/>
      <c r="X120" s="149"/>
      <c r="Y120" s="32" t="str">
        <f t="shared" si="30"/>
        <v/>
      </c>
      <c r="Z120" s="149"/>
      <c r="AA120" s="149"/>
      <c r="AB120" s="32" t="str">
        <f t="shared" si="31"/>
        <v/>
      </c>
      <c r="AC120" s="149"/>
      <c r="AD120" s="149"/>
      <c r="AE120" s="32" t="str">
        <f t="shared" si="32"/>
        <v/>
      </c>
      <c r="AF120" s="149"/>
      <c r="AG120" s="149"/>
      <c r="AH120" s="31" t="str">
        <f t="shared" si="36"/>
        <v/>
      </c>
    </row>
    <row r="121" spans="1:34" ht="15.95" customHeight="1" thickBot="1">
      <c r="A121" s="150" t="s">
        <v>76</v>
      </c>
      <c r="B121" s="151"/>
      <c r="C121" s="151"/>
      <c r="D121" s="151"/>
      <c r="E121" s="151"/>
      <c r="F121" s="151"/>
      <c r="G121" s="151"/>
      <c r="H121" s="151"/>
      <c r="I121" s="151"/>
      <c r="J121" s="152"/>
      <c r="K121" s="153">
        <f>SUM(K96:L120)</f>
        <v>29</v>
      </c>
      <c r="L121" s="154"/>
      <c r="M121" s="30" t="str">
        <f t="shared" si="34"/>
        <v>周</v>
      </c>
      <c r="N121" s="155">
        <f>SUM(N96:P120)</f>
        <v>44</v>
      </c>
      <c r="O121" s="156"/>
      <c r="P121" s="157"/>
      <c r="Q121" s="158">
        <f>SUM(Q96:R120)</f>
        <v>3</v>
      </c>
      <c r="R121" s="159"/>
      <c r="S121" s="29"/>
      <c r="T121" s="158">
        <f>SUM(T96:U120)</f>
        <v>1.5833333333333333</v>
      </c>
      <c r="U121" s="159"/>
      <c r="V121" s="28"/>
      <c r="W121" s="158">
        <f>SUM(W96:X120)</f>
        <v>2.416666666666667</v>
      </c>
      <c r="X121" s="159"/>
      <c r="Y121" s="28"/>
      <c r="Z121" s="118">
        <f>SUM(Z96:AA120)</f>
        <v>1</v>
      </c>
      <c r="AA121" s="120"/>
      <c r="AB121" s="28"/>
      <c r="AC121" s="118">
        <f>SUM(AC96:AD120)</f>
        <v>2</v>
      </c>
      <c r="AD121" s="120"/>
      <c r="AE121" s="28"/>
      <c r="AF121" s="118">
        <f>SUM(AF96:AG120)</f>
        <v>19</v>
      </c>
      <c r="AG121" s="120"/>
      <c r="AH121" s="27"/>
    </row>
    <row r="122" spans="1:34" ht="15.95" customHeight="1">
      <c r="A122" s="26"/>
      <c r="B122" s="26"/>
      <c r="C122" s="20"/>
      <c r="D122" s="15"/>
      <c r="E122" s="15"/>
      <c r="F122" s="15"/>
      <c r="G122" s="15"/>
      <c r="H122" s="15"/>
      <c r="I122" s="15"/>
      <c r="J122" s="15"/>
      <c r="K122" s="25"/>
      <c r="L122" s="25"/>
      <c r="M122" s="24"/>
      <c r="N122" s="23"/>
      <c r="O122" s="23"/>
      <c r="P122" s="23"/>
      <c r="Q122" s="22"/>
      <c r="R122" s="20"/>
      <c r="S122" s="14"/>
      <c r="T122" s="20"/>
      <c r="U122" s="20"/>
      <c r="V122" s="21"/>
      <c r="W122" s="22"/>
      <c r="X122" s="20"/>
      <c r="Y122" s="21"/>
      <c r="Z122" s="20"/>
      <c r="AA122" s="20"/>
      <c r="AB122" s="21"/>
      <c r="AC122" s="20"/>
      <c r="AD122" s="20"/>
      <c r="AE122" s="21"/>
      <c r="AF122" s="20"/>
      <c r="AG122" s="20"/>
      <c r="AH122" s="19"/>
    </row>
    <row r="123" spans="1:34" ht="18.75" customHeight="1" thickBot="1">
      <c r="A123" s="143" t="s">
        <v>72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</row>
    <row r="124" spans="1:34" ht="15.95" customHeight="1">
      <c r="A124" s="144" t="s">
        <v>55</v>
      </c>
      <c r="B124" s="145"/>
      <c r="C124" s="145"/>
      <c r="D124" s="145" t="s">
        <v>56</v>
      </c>
      <c r="E124" s="145"/>
      <c r="F124" s="145"/>
      <c r="G124" s="145" t="s">
        <v>57</v>
      </c>
      <c r="H124" s="145"/>
      <c r="I124" s="145" t="s">
        <v>58</v>
      </c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 t="s">
        <v>79</v>
      </c>
      <c r="AD124" s="145"/>
      <c r="AE124" s="145"/>
      <c r="AF124" s="145"/>
      <c r="AG124" s="146" t="s">
        <v>106</v>
      </c>
      <c r="AH124" s="147"/>
    </row>
    <row r="125" spans="1:34" ht="15.95" customHeight="1">
      <c r="A125" s="138"/>
      <c r="B125" s="139"/>
      <c r="C125" s="139"/>
      <c r="D125" s="139"/>
      <c r="E125" s="139"/>
      <c r="F125" s="139"/>
      <c r="G125" s="139"/>
      <c r="H125" s="139"/>
      <c r="I125" s="140" t="s">
        <v>103</v>
      </c>
      <c r="J125" s="140"/>
      <c r="K125" s="140"/>
      <c r="L125" s="140"/>
      <c r="M125" s="140"/>
      <c r="N125" s="140"/>
      <c r="O125" s="140"/>
      <c r="P125" s="140"/>
      <c r="Q125" s="139" t="s">
        <v>104</v>
      </c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42"/>
      <c r="AH125" s="148"/>
    </row>
    <row r="126" spans="1:34" ht="15.95" customHeight="1">
      <c r="A126" s="138"/>
      <c r="B126" s="139"/>
      <c r="C126" s="139"/>
      <c r="D126" s="139"/>
      <c r="E126" s="139"/>
      <c r="F126" s="139"/>
      <c r="G126" s="139"/>
      <c r="H126" s="139"/>
      <c r="I126" s="140" t="s">
        <v>101</v>
      </c>
      <c r="J126" s="140"/>
      <c r="K126" s="140"/>
      <c r="L126" s="140"/>
      <c r="M126" s="141" t="s">
        <v>61</v>
      </c>
      <c r="N126" s="141"/>
      <c r="O126" s="141"/>
      <c r="P126" s="141"/>
      <c r="Q126" s="139" t="s">
        <v>99</v>
      </c>
      <c r="R126" s="139"/>
      <c r="S126" s="139"/>
      <c r="T126" s="139"/>
      <c r="U126" s="142" t="s">
        <v>59</v>
      </c>
      <c r="V126" s="142"/>
      <c r="W126" s="142"/>
      <c r="X126" s="142"/>
      <c r="Y126" s="142" t="s">
        <v>102</v>
      </c>
      <c r="Z126" s="142"/>
      <c r="AA126" s="142"/>
      <c r="AB126" s="142"/>
      <c r="AC126" s="139"/>
      <c r="AD126" s="139"/>
      <c r="AE126" s="139"/>
      <c r="AF126" s="139"/>
      <c r="AG126" s="142"/>
      <c r="AH126" s="148"/>
    </row>
    <row r="127" spans="1:34" ht="15.95" customHeight="1">
      <c r="A127" s="138" t="s">
        <v>62</v>
      </c>
      <c r="B127" s="139"/>
      <c r="C127" s="139"/>
      <c r="D127" s="139" t="s">
        <v>35</v>
      </c>
      <c r="E127" s="139"/>
      <c r="F127" s="139"/>
      <c r="G127" s="139">
        <f>LEN($G$136)-LEN(SUBSTITUTE($G$136,"1",""))+A92</f>
        <v>2</v>
      </c>
      <c r="H127" s="139"/>
      <c r="I127" s="140">
        <f>20+36+36+6*Q22+Q22*SUM(Q35:Q38)</f>
        <v>188</v>
      </c>
      <c r="J127" s="140"/>
      <c r="K127" s="140"/>
      <c r="L127" s="140"/>
      <c r="M127" s="140">
        <v>0</v>
      </c>
      <c r="N127" s="140"/>
      <c r="O127" s="140"/>
      <c r="P127" s="140"/>
      <c r="Q127" s="140">
        <f>SUM(Q44:Q58)*Q22</f>
        <v>0</v>
      </c>
      <c r="R127" s="140"/>
      <c r="S127" s="140"/>
      <c r="T127" s="140"/>
      <c r="U127" s="140">
        <f>SUM(Q59:Q73)*Q22</f>
        <v>0</v>
      </c>
      <c r="V127" s="140"/>
      <c r="W127" s="140"/>
      <c r="X127" s="140"/>
      <c r="Y127" s="140">
        <f>MAX(SUM(Q74:Q78)*Q22,SUM(Q79:Q83)*Q22,SUM(Q84:Q88)*Q22)</f>
        <v>0</v>
      </c>
      <c r="Z127" s="140"/>
      <c r="AA127" s="140"/>
      <c r="AB127" s="140"/>
      <c r="AC127" s="137">
        <f>Q121-Q96</f>
        <v>0</v>
      </c>
      <c r="AD127" s="140"/>
      <c r="AE127" s="140"/>
      <c r="AF127" s="140"/>
      <c r="AG127" s="125">
        <f t="shared" ref="AG127:AG132" si="37">SUM(I127:Y127)</f>
        <v>188</v>
      </c>
      <c r="AH127" s="126"/>
    </row>
    <row r="128" spans="1:34" ht="15.95" customHeight="1">
      <c r="A128" s="138"/>
      <c r="B128" s="139"/>
      <c r="C128" s="139"/>
      <c r="D128" s="139" t="s">
        <v>36</v>
      </c>
      <c r="E128" s="139"/>
      <c r="F128" s="139"/>
      <c r="G128" s="139">
        <f>LEN($G$136)-LEN(SUBSTITUTE($G$136,"2",""))+B92</f>
        <v>1</v>
      </c>
      <c r="H128" s="139"/>
      <c r="I128" s="140">
        <f>12+36+36+162-Q22*6+10+16+10+36+T22*SUM(T35:T38)+8</f>
        <v>230</v>
      </c>
      <c r="J128" s="140"/>
      <c r="K128" s="140"/>
      <c r="L128" s="140"/>
      <c r="M128" s="140">
        <v>24</v>
      </c>
      <c r="N128" s="140"/>
      <c r="O128" s="140"/>
      <c r="P128" s="140"/>
      <c r="Q128" s="140">
        <f>SUM(T44:T58)*T22</f>
        <v>0</v>
      </c>
      <c r="R128" s="140"/>
      <c r="S128" s="140"/>
      <c r="T128" s="140"/>
      <c r="U128" s="140">
        <f>SUM(T59:T73)*T22</f>
        <v>0</v>
      </c>
      <c r="V128" s="140"/>
      <c r="W128" s="140"/>
      <c r="X128" s="140"/>
      <c r="Y128" s="140">
        <f>MAX(SUM(T74:T78)*T22,SUM(T79:T83)*T22,SUM(T84:T88)*T22)</f>
        <v>0</v>
      </c>
      <c r="Z128" s="140"/>
      <c r="AA128" s="140"/>
      <c r="AB128" s="140"/>
      <c r="AC128" s="137">
        <f>T121-T96</f>
        <v>0.58333333333333326</v>
      </c>
      <c r="AD128" s="140"/>
      <c r="AE128" s="140"/>
      <c r="AF128" s="140"/>
      <c r="AG128" s="125">
        <f t="shared" si="37"/>
        <v>254</v>
      </c>
      <c r="AH128" s="126"/>
    </row>
    <row r="129" spans="1:34" ht="15.95" customHeight="1">
      <c r="A129" s="138" t="s">
        <v>63</v>
      </c>
      <c r="B129" s="139"/>
      <c r="C129" s="139"/>
      <c r="D129" s="139" t="s">
        <v>37</v>
      </c>
      <c r="E129" s="139"/>
      <c r="F129" s="139"/>
      <c r="G129" s="139">
        <f>LEN($G$136)-LEN(SUBSTITUTE($G$136,"3",""))+C92</f>
        <v>0</v>
      </c>
      <c r="H129" s="139"/>
      <c r="I129" s="140">
        <f>32+36+10+14+W22*SUM(W35:W38)</f>
        <v>92</v>
      </c>
      <c r="J129" s="140"/>
      <c r="K129" s="140"/>
      <c r="L129" s="140"/>
      <c r="M129" s="140">
        <v>24</v>
      </c>
      <c r="N129" s="140"/>
      <c r="O129" s="140"/>
      <c r="P129" s="140"/>
      <c r="Q129" s="140">
        <f>SUM(W44:W58)*W22</f>
        <v>0</v>
      </c>
      <c r="R129" s="140"/>
      <c r="S129" s="140"/>
      <c r="T129" s="140"/>
      <c r="U129" s="140">
        <f>SUM(W59:W73)*W22</f>
        <v>0</v>
      </c>
      <c r="V129" s="140"/>
      <c r="W129" s="140"/>
      <c r="X129" s="140"/>
      <c r="Y129" s="140">
        <f>MAX(SUM(W74:W78)*W22,SUM(W79:W83)*W22,SUM(W84:W88)*W22)</f>
        <v>0</v>
      </c>
      <c r="Z129" s="140"/>
      <c r="AA129" s="140"/>
      <c r="AB129" s="140"/>
      <c r="AC129" s="137">
        <f>W121-W96</f>
        <v>0.41666666666666696</v>
      </c>
      <c r="AD129" s="140"/>
      <c r="AE129" s="140"/>
      <c r="AF129" s="140"/>
      <c r="AG129" s="125">
        <f t="shared" si="37"/>
        <v>116</v>
      </c>
      <c r="AH129" s="126"/>
    </row>
    <row r="130" spans="1:34" ht="15.95" customHeight="1">
      <c r="A130" s="138"/>
      <c r="B130" s="139"/>
      <c r="C130" s="139"/>
      <c r="D130" s="139" t="s">
        <v>38</v>
      </c>
      <c r="E130" s="139"/>
      <c r="F130" s="139"/>
      <c r="G130" s="139">
        <f>LEN($G$136)-LEN(SUBSTITUTE($G$136,"4",""))+D92</f>
        <v>1</v>
      </c>
      <c r="H130" s="139"/>
      <c r="I130" s="140">
        <f>24+Z22*SUM(Z35:Z38)</f>
        <v>24</v>
      </c>
      <c r="J130" s="140"/>
      <c r="K130" s="140"/>
      <c r="L130" s="140"/>
      <c r="M130" s="140">
        <v>24</v>
      </c>
      <c r="N130" s="140"/>
      <c r="O130" s="140"/>
      <c r="P130" s="140"/>
      <c r="Q130" s="140">
        <f>SUM(Z44:Z58)*Z22</f>
        <v>0</v>
      </c>
      <c r="R130" s="140"/>
      <c r="S130" s="140"/>
      <c r="T130" s="140"/>
      <c r="U130" s="140">
        <f>SUM(Z59:Z73)*Z22</f>
        <v>0</v>
      </c>
      <c r="V130" s="140"/>
      <c r="W130" s="140"/>
      <c r="X130" s="140"/>
      <c r="Y130" s="140">
        <f>MAX(SUM(Z74:Z78)*Z22,SUM(Z79:Z83)*Z22,SUM(Z84:Z88)*Z22)</f>
        <v>0</v>
      </c>
      <c r="Z130" s="140"/>
      <c r="AA130" s="140"/>
      <c r="AB130" s="140"/>
      <c r="AC130" s="137">
        <f>Z121-Z96</f>
        <v>0</v>
      </c>
      <c r="AD130" s="137"/>
      <c r="AE130" s="137"/>
      <c r="AF130" s="137"/>
      <c r="AG130" s="125">
        <f t="shared" si="37"/>
        <v>48</v>
      </c>
      <c r="AH130" s="126"/>
    </row>
    <row r="131" spans="1:34" ht="15.95" customHeight="1">
      <c r="A131" s="138" t="s">
        <v>64</v>
      </c>
      <c r="B131" s="139"/>
      <c r="C131" s="139"/>
      <c r="D131" s="139" t="s">
        <v>39</v>
      </c>
      <c r="E131" s="139"/>
      <c r="F131" s="139"/>
      <c r="G131" s="139">
        <f>LEN($G$136)-LEN(SUBSTITUTE($G$136,"5",""))+E92</f>
        <v>0</v>
      </c>
      <c r="H131" s="139"/>
      <c r="I131" s="140">
        <f>SUM(AC36:AC38)*AC22</f>
        <v>0</v>
      </c>
      <c r="J131" s="140"/>
      <c r="K131" s="140"/>
      <c r="L131" s="140"/>
      <c r="M131" s="140">
        <v>24</v>
      </c>
      <c r="N131" s="140"/>
      <c r="O131" s="140"/>
      <c r="P131" s="140"/>
      <c r="Q131" s="140">
        <f>SUM(AC44:AC58)*AC22</f>
        <v>0</v>
      </c>
      <c r="R131" s="140"/>
      <c r="S131" s="140"/>
      <c r="T131" s="140"/>
      <c r="U131" s="140">
        <f>SUM(AC59:AC73)*AC22</f>
        <v>0</v>
      </c>
      <c r="V131" s="140"/>
      <c r="W131" s="140"/>
      <c r="X131" s="140"/>
      <c r="Y131" s="140">
        <f>MAX(SUM(AC74:AC78)*AC22,SUM(AC79:AC83)*AC22,SUM(AC84:AC88)*AC22)</f>
        <v>0</v>
      </c>
      <c r="Z131" s="140"/>
      <c r="AA131" s="140"/>
      <c r="AB131" s="140"/>
      <c r="AC131" s="137">
        <f>AC121-AC96</f>
        <v>0</v>
      </c>
      <c r="AD131" s="137"/>
      <c r="AE131" s="137"/>
      <c r="AF131" s="137"/>
      <c r="AG131" s="125">
        <f t="shared" si="37"/>
        <v>24</v>
      </c>
      <c r="AH131" s="126"/>
    </row>
    <row r="132" spans="1:34" ht="15.95" customHeight="1">
      <c r="A132" s="138"/>
      <c r="B132" s="139"/>
      <c r="C132" s="139"/>
      <c r="D132" s="139" t="s">
        <v>40</v>
      </c>
      <c r="E132" s="139"/>
      <c r="F132" s="139"/>
      <c r="G132" s="139">
        <f>LEN($G$136)-LEN(SUBSTITUTE($G$136,"6",""))+F92</f>
        <v>0</v>
      </c>
      <c r="H132" s="139"/>
      <c r="I132" s="140">
        <f>SUM(AF35:AF38)*AF22</f>
        <v>0</v>
      </c>
      <c r="J132" s="140"/>
      <c r="K132" s="140"/>
      <c r="L132" s="140"/>
      <c r="M132" s="140">
        <v>0</v>
      </c>
      <c r="N132" s="140"/>
      <c r="O132" s="140"/>
      <c r="P132" s="140"/>
      <c r="Q132" s="140">
        <f>SUM(AF44:AF58)*AF22</f>
        <v>0</v>
      </c>
      <c r="R132" s="140"/>
      <c r="S132" s="140"/>
      <c r="T132" s="140"/>
      <c r="U132" s="140">
        <f>SUM(AF59:AF73)*AF22</f>
        <v>0</v>
      </c>
      <c r="V132" s="140"/>
      <c r="W132" s="140"/>
      <c r="X132" s="140"/>
      <c r="Y132" s="140">
        <f>MAX(SUM(AF74:AF78)*AF22,SUM(AF79:AF83)*AF22,SUM(AF84:AF88)*AF22)</f>
        <v>0</v>
      </c>
      <c r="Z132" s="140"/>
      <c r="AA132" s="140"/>
      <c r="AB132" s="140"/>
      <c r="AC132" s="137">
        <f>AF121-AF96</f>
        <v>18</v>
      </c>
      <c r="AD132" s="137"/>
      <c r="AE132" s="137"/>
      <c r="AF132" s="137"/>
      <c r="AG132" s="125">
        <f t="shared" si="37"/>
        <v>0</v>
      </c>
      <c r="AH132" s="126"/>
    </row>
    <row r="133" spans="1:34" ht="15.95" customHeight="1">
      <c r="A133" s="138" t="s">
        <v>23</v>
      </c>
      <c r="B133" s="139"/>
      <c r="C133" s="139"/>
      <c r="D133" s="139"/>
      <c r="E133" s="139"/>
      <c r="F133" s="139"/>
      <c r="G133" s="139">
        <f>SUM(G127:H132)</f>
        <v>4</v>
      </c>
      <c r="H133" s="139"/>
      <c r="I133" s="140">
        <f>SUM(I127:L132)</f>
        <v>534</v>
      </c>
      <c r="J133" s="140"/>
      <c r="K133" s="140"/>
      <c r="L133" s="140"/>
      <c r="M133" s="140">
        <f>SUM(M127:P132)-48</f>
        <v>48</v>
      </c>
      <c r="N133" s="140"/>
      <c r="O133" s="140"/>
      <c r="P133" s="140"/>
      <c r="Q133" s="140">
        <f>SUM(Q127:T132)</f>
        <v>0</v>
      </c>
      <c r="R133" s="140"/>
      <c r="S133" s="140"/>
      <c r="T133" s="140"/>
      <c r="U133" s="140">
        <f>SUM(U127:X132)</f>
        <v>0</v>
      </c>
      <c r="V133" s="140"/>
      <c r="W133" s="140"/>
      <c r="X133" s="140"/>
      <c r="Y133" s="140">
        <f>SUM(Y127:AB132)</f>
        <v>0</v>
      </c>
      <c r="Z133" s="140"/>
      <c r="AA133" s="140"/>
      <c r="AB133" s="140"/>
      <c r="AC133" s="137">
        <f>SUM(AC127:AF132)</f>
        <v>19</v>
      </c>
      <c r="AD133" s="140"/>
      <c r="AE133" s="140"/>
      <c r="AF133" s="140"/>
      <c r="AG133" s="125">
        <f>SUM(I133:Y133)-SUM(N24:N42)+SUM(N44:N73)+MAX(SUM(N74:N78),SUM(N79:N83),SUM(N84:N88))</f>
        <v>582</v>
      </c>
      <c r="AH133" s="126"/>
    </row>
    <row r="134" spans="1:34" ht="15.95" customHeight="1" thickBot="1">
      <c r="A134" s="127" t="s">
        <v>110</v>
      </c>
      <c r="B134" s="128"/>
      <c r="C134" s="129"/>
      <c r="D134" s="130">
        <f>AC133*24+AG133</f>
        <v>1038</v>
      </c>
      <c r="E134" s="131"/>
      <c r="F134" s="132" t="s">
        <v>111</v>
      </c>
      <c r="G134" s="128"/>
      <c r="H134" s="129"/>
      <c r="I134" s="132">
        <f>SUM(M24:M38)</f>
        <v>534</v>
      </c>
      <c r="J134" s="129"/>
      <c r="K134" s="133" t="s">
        <v>112</v>
      </c>
      <c r="L134" s="134"/>
      <c r="M134" s="135"/>
      <c r="N134" s="116">
        <f>I134/D134</f>
        <v>0.51445086705202314</v>
      </c>
      <c r="O134" s="117"/>
      <c r="P134" s="116" t="s">
        <v>113</v>
      </c>
      <c r="Q134" s="136"/>
      <c r="R134" s="117"/>
      <c r="S134" s="133">
        <f>AC133*24+SUM(N24:N73)+MAX(SUM(N74:N78),SUM(N79:N83),SUM(N84:N88))</f>
        <v>456</v>
      </c>
      <c r="T134" s="135"/>
      <c r="U134" s="118" t="s">
        <v>114</v>
      </c>
      <c r="V134" s="119"/>
      <c r="W134" s="120"/>
      <c r="X134" s="116">
        <f>S134/D134</f>
        <v>0.43930635838150289</v>
      </c>
      <c r="Y134" s="117"/>
      <c r="Z134" s="118" t="s">
        <v>115</v>
      </c>
      <c r="AA134" s="119"/>
      <c r="AB134" s="120"/>
      <c r="AC134" s="116">
        <f>(48+MAX(SUM(M74:M78),SUM(M79:M83),SUM(M84:M88)))/D134</f>
        <v>4.6242774566473986E-2</v>
      </c>
      <c r="AD134" s="117"/>
      <c r="AE134" s="110"/>
      <c r="AF134" s="111"/>
      <c r="AG134" s="111"/>
      <c r="AH134" s="112"/>
    </row>
    <row r="135" spans="1:34" s="18" customFormat="1" ht="15.95" customHeight="1">
      <c r="A135" s="121"/>
      <c r="B135" s="121"/>
      <c r="C135" s="121"/>
      <c r="D135" s="95"/>
      <c r="E135" s="95"/>
      <c r="F135" s="95"/>
      <c r="G135" s="122">
        <f>AC133*24/AG133</f>
        <v>0.78350515463917525</v>
      </c>
      <c r="H135" s="122"/>
      <c r="I135" s="123" t="s">
        <v>80</v>
      </c>
      <c r="J135" s="123"/>
      <c r="K135" s="123"/>
      <c r="L135" s="123"/>
      <c r="M135" s="123"/>
      <c r="N135" s="123"/>
      <c r="O135" s="123"/>
      <c r="P135" s="123"/>
      <c r="Q135" s="124">
        <f>AC133*24/(SUM(M133:AB133)+AC133*24)</f>
        <v>0.90476190476190477</v>
      </c>
      <c r="R135" s="124"/>
      <c r="S135" s="124"/>
      <c r="T135" s="124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14"/>
      <c r="AH135" s="114"/>
    </row>
    <row r="136" spans="1:34" ht="15.95" customHeight="1">
      <c r="A136" s="11"/>
      <c r="B136" s="11"/>
      <c r="C136" s="11"/>
      <c r="D136" s="11"/>
      <c r="E136" s="11"/>
      <c r="F136" s="11"/>
      <c r="G136" s="115" t="str">
        <f>CONCATENATE(K24,K25,K26,K27,K28,K29,K30,K31,K32,K33,K34,K35,K36,K37,K38,K39,K40,K41,K42,K43,K44,K45,K46,K47,K48,K49,K50,K51,K52,K53,K54,K55,K56,K57,K58,K59,K60,K61,K62,K63,K64,K65,K66,K67,K68,K69,K70,K71,K72,K73)</f>
        <v>1412</v>
      </c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</row>
    <row r="137" spans="1:34" ht="15.9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1"/>
      <c r="AH137" s="4"/>
    </row>
    <row r="138" spans="1:34" ht="15.9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1"/>
      <c r="AH138" s="4"/>
    </row>
    <row r="139" spans="1:34" ht="15.9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0"/>
    </row>
    <row r="140" spans="1:34" ht="18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6"/>
    </row>
    <row r="141" spans="1:34" ht="18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4"/>
    </row>
    <row r="142" spans="1:34" ht="18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6"/>
    </row>
    <row r="143" spans="1:34" ht="15.95" customHeight="1">
      <c r="A143" s="15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1"/>
      <c r="M143" s="11"/>
      <c r="N143" s="13"/>
      <c r="O143" s="11"/>
      <c r="P143" s="11"/>
      <c r="Q143" s="11"/>
      <c r="R143" s="11"/>
      <c r="S143" s="12"/>
      <c r="T143" s="11"/>
      <c r="U143" s="11"/>
      <c r="V143" s="12"/>
      <c r="W143" s="11"/>
      <c r="X143" s="11"/>
      <c r="Y143" s="12"/>
      <c r="Z143" s="11"/>
      <c r="AA143" s="11"/>
      <c r="AB143" s="12"/>
      <c r="AC143" s="11"/>
      <c r="AD143" s="11"/>
      <c r="AE143" s="12"/>
      <c r="AF143" s="11"/>
      <c r="AG143" s="11"/>
      <c r="AH143" s="8"/>
    </row>
    <row r="144" spans="1:34" ht="15.95" customHeight="1">
      <c r="A144" s="15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1"/>
      <c r="M144" s="11"/>
      <c r="N144" s="13"/>
      <c r="O144" s="11"/>
      <c r="P144" s="11"/>
      <c r="Q144" s="11"/>
      <c r="R144" s="11"/>
      <c r="S144" s="12"/>
      <c r="T144" s="11"/>
      <c r="U144" s="11"/>
      <c r="V144" s="12"/>
      <c r="W144" s="11"/>
      <c r="X144" s="11"/>
      <c r="Y144" s="12"/>
      <c r="Z144" s="11"/>
      <c r="AA144" s="11"/>
      <c r="AB144" s="12"/>
      <c r="AC144" s="11"/>
      <c r="AD144" s="11"/>
      <c r="AE144" s="12"/>
      <c r="AF144" s="11"/>
      <c r="AG144" s="11"/>
      <c r="AH144" s="8"/>
    </row>
    <row r="145" spans="1:34" ht="15.95" customHeight="1">
      <c r="A145" s="15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1"/>
      <c r="M145" s="11"/>
      <c r="N145" s="13"/>
      <c r="O145" s="11"/>
      <c r="P145" s="11"/>
      <c r="Q145" s="11"/>
      <c r="R145" s="11"/>
      <c r="S145" s="12"/>
      <c r="T145" s="11"/>
      <c r="U145" s="11"/>
      <c r="V145" s="12"/>
      <c r="W145" s="11"/>
      <c r="X145" s="11"/>
      <c r="Y145" s="12"/>
      <c r="Z145" s="11"/>
      <c r="AA145" s="11"/>
      <c r="AB145" s="12"/>
      <c r="AC145" s="11"/>
      <c r="AD145" s="11"/>
      <c r="AE145" s="12"/>
      <c r="AF145" s="11"/>
      <c r="AG145" s="11"/>
      <c r="AH145" s="8"/>
    </row>
    <row r="146" spans="1:34" ht="15.95" customHeight="1">
      <c r="A146" s="15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1"/>
      <c r="M146" s="11"/>
      <c r="N146" s="13"/>
      <c r="O146" s="11"/>
      <c r="P146" s="11"/>
      <c r="Q146" s="11"/>
      <c r="R146" s="11"/>
      <c r="S146" s="12"/>
      <c r="T146" s="11"/>
      <c r="U146" s="11"/>
      <c r="V146" s="12"/>
      <c r="W146" s="11"/>
      <c r="X146" s="11"/>
      <c r="Y146" s="12"/>
      <c r="Z146" s="11"/>
      <c r="AA146" s="11"/>
      <c r="AB146" s="12"/>
      <c r="AC146" s="11"/>
      <c r="AD146" s="11"/>
      <c r="AE146" s="12"/>
      <c r="AF146" s="11"/>
      <c r="AG146" s="11"/>
      <c r="AH146" s="8"/>
    </row>
    <row r="147" spans="1:34" ht="15.95" customHeight="1">
      <c r="A147" s="15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1"/>
      <c r="M147" s="11"/>
      <c r="N147" s="13"/>
      <c r="O147" s="11"/>
      <c r="P147" s="11"/>
      <c r="Q147" s="11"/>
      <c r="R147" s="11"/>
      <c r="S147" s="12"/>
      <c r="T147" s="11"/>
      <c r="U147" s="11"/>
      <c r="V147" s="12"/>
      <c r="W147" s="11"/>
      <c r="X147" s="11"/>
      <c r="Y147" s="12"/>
      <c r="Z147" s="11"/>
      <c r="AA147" s="11"/>
      <c r="AB147" s="12"/>
      <c r="AC147" s="11"/>
      <c r="AD147" s="11"/>
      <c r="AE147" s="12"/>
      <c r="AF147" s="11"/>
      <c r="AG147" s="11"/>
      <c r="AH147" s="8"/>
    </row>
    <row r="148" spans="1:34" ht="15.95" customHeight="1">
      <c r="A148" s="15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1"/>
      <c r="M148" s="11"/>
      <c r="N148" s="13"/>
      <c r="O148" s="11"/>
      <c r="P148" s="11"/>
      <c r="Q148" s="11"/>
      <c r="R148" s="11"/>
      <c r="S148" s="12"/>
      <c r="T148" s="11"/>
      <c r="U148" s="11"/>
      <c r="V148" s="12"/>
      <c r="W148" s="11"/>
      <c r="X148" s="11"/>
      <c r="Y148" s="12"/>
      <c r="Z148" s="11"/>
      <c r="AA148" s="11"/>
      <c r="AB148" s="12"/>
      <c r="AC148" s="11"/>
      <c r="AD148" s="11"/>
      <c r="AE148" s="12"/>
      <c r="AF148" s="11"/>
      <c r="AG148" s="11"/>
      <c r="AH148" s="8"/>
    </row>
    <row r="149" spans="1:34" ht="15.95" customHeight="1">
      <c r="A149" s="15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1"/>
      <c r="M149" s="11"/>
      <c r="N149" s="13"/>
      <c r="O149" s="11"/>
      <c r="P149" s="11"/>
      <c r="Q149" s="11"/>
      <c r="R149" s="11"/>
      <c r="S149" s="12"/>
      <c r="T149" s="11"/>
      <c r="U149" s="11"/>
      <c r="V149" s="12"/>
      <c r="W149" s="11"/>
      <c r="X149" s="11"/>
      <c r="Y149" s="12"/>
      <c r="Z149" s="11"/>
      <c r="AA149" s="11"/>
      <c r="AB149" s="12"/>
      <c r="AC149" s="11"/>
      <c r="AD149" s="11"/>
      <c r="AE149" s="12"/>
      <c r="AF149" s="11"/>
      <c r="AG149" s="11"/>
      <c r="AH149" s="8"/>
    </row>
    <row r="150" spans="1:34" ht="15.95" customHeight="1">
      <c r="A150" s="15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1"/>
      <c r="M150" s="11"/>
      <c r="N150" s="13"/>
      <c r="O150" s="11"/>
      <c r="P150" s="11"/>
      <c r="Q150" s="11"/>
      <c r="R150" s="11"/>
      <c r="S150" s="12"/>
      <c r="T150" s="11"/>
      <c r="U150" s="11"/>
      <c r="V150" s="12"/>
      <c r="W150" s="11"/>
      <c r="X150" s="11"/>
      <c r="Y150" s="12"/>
      <c r="Z150" s="11"/>
      <c r="AA150" s="11"/>
      <c r="AB150" s="12"/>
      <c r="AC150" s="11"/>
      <c r="AD150" s="11"/>
      <c r="AE150" s="12"/>
      <c r="AF150" s="11"/>
      <c r="AG150" s="11"/>
      <c r="AH150" s="8"/>
    </row>
    <row r="151" spans="1:34" ht="15.95" customHeight="1">
      <c r="A151" s="15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1"/>
      <c r="M151" s="11"/>
      <c r="N151" s="13"/>
      <c r="O151" s="11"/>
      <c r="P151" s="11"/>
      <c r="Q151" s="11"/>
      <c r="R151" s="11"/>
      <c r="S151" s="12"/>
      <c r="T151" s="11"/>
      <c r="U151" s="11"/>
      <c r="V151" s="12"/>
      <c r="W151" s="11"/>
      <c r="X151" s="11"/>
      <c r="Y151" s="12"/>
      <c r="Z151" s="11"/>
      <c r="AA151" s="11"/>
      <c r="AB151" s="12"/>
      <c r="AC151" s="11"/>
      <c r="AD151" s="11"/>
      <c r="AE151" s="12"/>
      <c r="AF151" s="11"/>
      <c r="AG151" s="11"/>
      <c r="AH151" s="8"/>
    </row>
    <row r="152" spans="1:34" ht="15.95" customHeight="1">
      <c r="A152" s="15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1"/>
      <c r="M152" s="11"/>
      <c r="N152" s="13"/>
      <c r="O152" s="11"/>
      <c r="P152" s="11"/>
      <c r="Q152" s="11"/>
      <c r="R152" s="11"/>
      <c r="S152" s="12"/>
      <c r="T152" s="11"/>
      <c r="U152" s="11"/>
      <c r="V152" s="12"/>
      <c r="W152" s="11"/>
      <c r="X152" s="11"/>
      <c r="Y152" s="12"/>
      <c r="Z152" s="11"/>
      <c r="AA152" s="11"/>
      <c r="AB152" s="12"/>
      <c r="AC152" s="11"/>
      <c r="AD152" s="11"/>
      <c r="AE152" s="12"/>
      <c r="AF152" s="11"/>
      <c r="AG152" s="11"/>
      <c r="AH152" s="8"/>
    </row>
    <row r="153" spans="1:34" ht="15.95" customHeight="1">
      <c r="A153" s="15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1"/>
      <c r="M153" s="11"/>
      <c r="N153" s="13"/>
      <c r="O153" s="11"/>
      <c r="P153" s="11"/>
      <c r="Q153" s="11"/>
      <c r="R153" s="11"/>
      <c r="S153" s="12"/>
      <c r="T153" s="11"/>
      <c r="U153" s="11"/>
      <c r="V153" s="12"/>
      <c r="W153" s="11"/>
      <c r="X153" s="11"/>
      <c r="Y153" s="12"/>
      <c r="Z153" s="11"/>
      <c r="AA153" s="11"/>
      <c r="AB153" s="12"/>
      <c r="AC153" s="11"/>
      <c r="AD153" s="11"/>
      <c r="AE153" s="12"/>
      <c r="AF153" s="11"/>
      <c r="AG153" s="11"/>
      <c r="AH153" s="8"/>
    </row>
    <row r="154" spans="1:34" ht="15.95" customHeight="1">
      <c r="A154" s="15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1"/>
      <c r="M154" s="11"/>
      <c r="N154" s="13"/>
      <c r="O154" s="11"/>
      <c r="P154" s="11"/>
      <c r="Q154" s="11"/>
      <c r="R154" s="11"/>
      <c r="S154" s="12"/>
      <c r="T154" s="11"/>
      <c r="U154" s="11"/>
      <c r="V154" s="12"/>
      <c r="W154" s="11"/>
      <c r="X154" s="11"/>
      <c r="Y154" s="12"/>
      <c r="Z154" s="11"/>
      <c r="AA154" s="11"/>
      <c r="AB154" s="12"/>
      <c r="AC154" s="11"/>
      <c r="AD154" s="11"/>
      <c r="AE154" s="12"/>
      <c r="AF154" s="11"/>
      <c r="AG154" s="11"/>
      <c r="AH154" s="8"/>
    </row>
    <row r="155" spans="1:34" ht="15.95" customHeight="1">
      <c r="A155" s="15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1"/>
      <c r="M155" s="11"/>
      <c r="N155" s="13"/>
      <c r="O155" s="11"/>
      <c r="P155" s="11"/>
      <c r="Q155" s="11"/>
      <c r="R155" s="11"/>
      <c r="S155" s="12"/>
      <c r="T155" s="11"/>
      <c r="U155" s="11"/>
      <c r="V155" s="12"/>
      <c r="W155" s="11"/>
      <c r="X155" s="11"/>
      <c r="Y155" s="12"/>
      <c r="Z155" s="11"/>
      <c r="AA155" s="11"/>
      <c r="AB155" s="12"/>
      <c r="AC155" s="11"/>
      <c r="AD155" s="11"/>
      <c r="AE155" s="12"/>
      <c r="AF155" s="11"/>
      <c r="AG155" s="11"/>
      <c r="AH155" s="8"/>
    </row>
    <row r="156" spans="1:34" ht="15.95" customHeight="1">
      <c r="A156" s="15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1"/>
      <c r="M156" s="11"/>
      <c r="N156" s="13"/>
      <c r="O156" s="11"/>
      <c r="P156" s="11"/>
      <c r="Q156" s="11"/>
      <c r="R156" s="11"/>
      <c r="S156" s="12"/>
      <c r="T156" s="11"/>
      <c r="U156" s="11"/>
      <c r="V156" s="12"/>
      <c r="W156" s="11"/>
      <c r="X156" s="11"/>
      <c r="Y156" s="12"/>
      <c r="Z156" s="11"/>
      <c r="AA156" s="11"/>
      <c r="AB156" s="12"/>
      <c r="AC156" s="11"/>
      <c r="AD156" s="11"/>
      <c r="AE156" s="12"/>
      <c r="AF156" s="11"/>
      <c r="AG156" s="11"/>
      <c r="AH156" s="8"/>
    </row>
    <row r="157" spans="1:34" ht="15.95" customHeight="1">
      <c r="A157" s="15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1"/>
      <c r="M157" s="11"/>
      <c r="N157" s="13"/>
      <c r="O157" s="11"/>
      <c r="P157" s="11"/>
      <c r="Q157" s="11"/>
      <c r="R157" s="11"/>
      <c r="S157" s="12"/>
      <c r="T157" s="11"/>
      <c r="U157" s="11"/>
      <c r="V157" s="12"/>
      <c r="W157" s="11"/>
      <c r="X157" s="11"/>
      <c r="Y157" s="12"/>
      <c r="Z157" s="11"/>
      <c r="AA157" s="11"/>
      <c r="AB157" s="12"/>
      <c r="AC157" s="11"/>
      <c r="AD157" s="11"/>
      <c r="AE157" s="12"/>
      <c r="AF157" s="11"/>
      <c r="AG157" s="11"/>
      <c r="AH157" s="8"/>
    </row>
    <row r="158" spans="1:34" ht="15.95" customHeight="1">
      <c r="A158" s="1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1"/>
      <c r="M158" s="11"/>
      <c r="N158" s="13"/>
      <c r="O158" s="11"/>
      <c r="P158" s="11"/>
      <c r="Q158" s="11"/>
      <c r="R158" s="11"/>
      <c r="S158" s="12"/>
      <c r="T158" s="11"/>
      <c r="U158" s="11"/>
      <c r="V158" s="12"/>
      <c r="W158" s="11"/>
      <c r="X158" s="11"/>
      <c r="Y158" s="12"/>
      <c r="Z158" s="11"/>
      <c r="AA158" s="11"/>
      <c r="AB158" s="12"/>
      <c r="AC158" s="11"/>
      <c r="AD158" s="11"/>
      <c r="AE158" s="12"/>
      <c r="AF158" s="11"/>
      <c r="AG158" s="11"/>
      <c r="AH158" s="8"/>
    </row>
    <row r="159" spans="1:34" ht="15.95" customHeight="1">
      <c r="A159" s="1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1"/>
      <c r="M159" s="11"/>
      <c r="N159" s="13"/>
      <c r="O159" s="11"/>
      <c r="P159" s="11"/>
      <c r="Q159" s="11"/>
      <c r="R159" s="11"/>
      <c r="S159" s="12"/>
      <c r="T159" s="11"/>
      <c r="U159" s="11"/>
      <c r="V159" s="12"/>
      <c r="W159" s="11"/>
      <c r="X159" s="11"/>
      <c r="Y159" s="12"/>
      <c r="Z159" s="11"/>
      <c r="AA159" s="11"/>
      <c r="AB159" s="12"/>
      <c r="AC159" s="11"/>
      <c r="AD159" s="11"/>
      <c r="AE159" s="12"/>
      <c r="AF159" s="11"/>
      <c r="AG159" s="11"/>
      <c r="AH159" s="8"/>
    </row>
    <row r="160" spans="1:34" ht="15.95" customHeight="1">
      <c r="A160" s="15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1"/>
      <c r="M160" s="11"/>
      <c r="N160" s="13"/>
      <c r="O160" s="11"/>
      <c r="P160" s="11"/>
      <c r="Q160" s="11"/>
      <c r="R160" s="11"/>
      <c r="S160" s="12"/>
      <c r="T160" s="11"/>
      <c r="U160" s="11"/>
      <c r="V160" s="12"/>
      <c r="W160" s="11"/>
      <c r="X160" s="11"/>
      <c r="Y160" s="12"/>
      <c r="Z160" s="11"/>
      <c r="AA160" s="11"/>
      <c r="AB160" s="12"/>
      <c r="AC160" s="11"/>
      <c r="AD160" s="11"/>
      <c r="AE160" s="12"/>
      <c r="AF160" s="11"/>
      <c r="AG160" s="11"/>
      <c r="AH160" s="8"/>
    </row>
    <row r="161" spans="1:34" ht="15.95" customHeight="1">
      <c r="A161" s="15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1"/>
      <c r="M161" s="11"/>
      <c r="N161" s="13"/>
      <c r="O161" s="11"/>
      <c r="P161" s="11"/>
      <c r="Q161" s="11"/>
      <c r="R161" s="11"/>
      <c r="S161" s="12"/>
      <c r="T161" s="11"/>
      <c r="U161" s="11"/>
      <c r="V161" s="12"/>
      <c r="W161" s="11"/>
      <c r="X161" s="11"/>
      <c r="Y161" s="12"/>
      <c r="Z161" s="11"/>
      <c r="AA161" s="11"/>
      <c r="AB161" s="12"/>
      <c r="AC161" s="11"/>
      <c r="AD161" s="11"/>
      <c r="AE161" s="12"/>
      <c r="AF161" s="11"/>
      <c r="AG161" s="11"/>
      <c r="AH161" s="8"/>
    </row>
    <row r="162" spans="1:34" ht="15.95" customHeight="1">
      <c r="A162" s="15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1"/>
      <c r="M162" s="11"/>
      <c r="N162" s="13"/>
      <c r="O162" s="11"/>
      <c r="P162" s="11"/>
      <c r="Q162" s="11"/>
      <c r="R162" s="11"/>
      <c r="S162" s="12"/>
      <c r="T162" s="11"/>
      <c r="U162" s="11"/>
      <c r="V162" s="12"/>
      <c r="W162" s="11"/>
      <c r="X162" s="11"/>
      <c r="Y162" s="12"/>
      <c r="Z162" s="11"/>
      <c r="AA162" s="11"/>
      <c r="AB162" s="12"/>
      <c r="AC162" s="11"/>
      <c r="AD162" s="11"/>
      <c r="AE162" s="12"/>
      <c r="AF162" s="11"/>
      <c r="AG162" s="11"/>
      <c r="AH162" s="8"/>
    </row>
    <row r="163" spans="1:34" ht="15.95" customHeight="1">
      <c r="A163" s="15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1"/>
      <c r="M163" s="11"/>
      <c r="N163" s="13"/>
      <c r="O163" s="11"/>
      <c r="P163" s="11"/>
      <c r="Q163" s="11"/>
      <c r="R163" s="11"/>
      <c r="S163" s="12"/>
      <c r="T163" s="11"/>
      <c r="U163" s="11"/>
      <c r="V163" s="12"/>
      <c r="W163" s="11"/>
      <c r="X163" s="11"/>
      <c r="Y163" s="12"/>
      <c r="Z163" s="11"/>
      <c r="AA163" s="11"/>
      <c r="AB163" s="12"/>
      <c r="AC163" s="11"/>
      <c r="AD163" s="11"/>
      <c r="AE163" s="12"/>
      <c r="AF163" s="11"/>
      <c r="AG163" s="11"/>
      <c r="AH163" s="8"/>
    </row>
    <row r="164" spans="1:34">
      <c r="A164" s="15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1"/>
      <c r="M164" s="11"/>
      <c r="N164" s="13"/>
      <c r="O164" s="11"/>
      <c r="P164" s="11"/>
      <c r="Q164" s="11"/>
      <c r="R164" s="11"/>
      <c r="S164" s="12"/>
      <c r="T164" s="11"/>
      <c r="U164" s="11"/>
      <c r="V164" s="12"/>
      <c r="W164" s="11"/>
      <c r="X164" s="11"/>
      <c r="Y164" s="12"/>
      <c r="Z164" s="11"/>
      <c r="AA164" s="11"/>
      <c r="AB164" s="12"/>
      <c r="AC164" s="11"/>
      <c r="AD164" s="11"/>
      <c r="AE164" s="12"/>
      <c r="AF164" s="11"/>
      <c r="AG164" s="11"/>
      <c r="AH164" s="8"/>
    </row>
    <row r="165" spans="1:34">
      <c r="A165" s="15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1"/>
      <c r="M165" s="11"/>
      <c r="N165" s="13"/>
      <c r="O165" s="11"/>
      <c r="P165" s="11"/>
      <c r="Q165" s="11"/>
      <c r="R165" s="11"/>
      <c r="S165" s="12"/>
      <c r="T165" s="11"/>
      <c r="U165" s="11"/>
      <c r="V165" s="12"/>
      <c r="W165" s="11"/>
      <c r="X165" s="11"/>
      <c r="Y165" s="12"/>
      <c r="Z165" s="11"/>
      <c r="AA165" s="11"/>
      <c r="AB165" s="12"/>
      <c r="AC165" s="11"/>
      <c r="AD165" s="11"/>
      <c r="AE165" s="12"/>
      <c r="AF165" s="11"/>
      <c r="AG165" s="11"/>
      <c r="AH165" s="8"/>
    </row>
    <row r="166" spans="1:34">
      <c r="A166" s="15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1"/>
      <c r="M166" s="11"/>
      <c r="N166" s="13"/>
      <c r="O166" s="11"/>
      <c r="P166" s="11"/>
      <c r="Q166" s="11"/>
      <c r="R166" s="11"/>
      <c r="S166" s="12"/>
      <c r="T166" s="11"/>
      <c r="U166" s="11"/>
      <c r="V166" s="12"/>
      <c r="W166" s="11"/>
      <c r="X166" s="11"/>
      <c r="Y166" s="12"/>
      <c r="Z166" s="11"/>
      <c r="AA166" s="11"/>
      <c r="AB166" s="12"/>
      <c r="AC166" s="11"/>
      <c r="AD166" s="11"/>
      <c r="AE166" s="12"/>
      <c r="AF166" s="11"/>
      <c r="AG166" s="11"/>
      <c r="AH166" s="8"/>
    </row>
    <row r="167" spans="1:34">
      <c r="A167" s="15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1"/>
      <c r="M167" s="11"/>
      <c r="N167" s="13"/>
      <c r="O167" s="11"/>
      <c r="P167" s="11"/>
      <c r="Q167" s="11"/>
      <c r="R167" s="11"/>
      <c r="S167" s="12"/>
      <c r="T167" s="11"/>
      <c r="U167" s="11"/>
      <c r="V167" s="12"/>
      <c r="W167" s="11"/>
      <c r="X167" s="11"/>
      <c r="Y167" s="12"/>
      <c r="Z167" s="11"/>
      <c r="AA167" s="11"/>
      <c r="AB167" s="12"/>
      <c r="AC167" s="11"/>
      <c r="AD167" s="11"/>
      <c r="AE167" s="12"/>
      <c r="AF167" s="11"/>
      <c r="AG167" s="11"/>
      <c r="AH167" s="8"/>
    </row>
    <row r="168" spans="1:34">
      <c r="A168" s="15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1"/>
      <c r="M168" s="11"/>
      <c r="N168" s="13"/>
      <c r="O168" s="11"/>
      <c r="P168" s="11"/>
      <c r="Q168" s="11"/>
      <c r="R168" s="11"/>
      <c r="S168" s="12"/>
      <c r="T168" s="11"/>
      <c r="U168" s="11"/>
      <c r="V168" s="12"/>
      <c r="W168" s="11"/>
      <c r="X168" s="11"/>
      <c r="Y168" s="12"/>
      <c r="Z168" s="11"/>
      <c r="AA168" s="11"/>
      <c r="AB168" s="12"/>
      <c r="AC168" s="11"/>
      <c r="AD168" s="11"/>
      <c r="AE168" s="12"/>
      <c r="AF168" s="11"/>
      <c r="AG168" s="11"/>
      <c r="AH168" s="8"/>
    </row>
    <row r="169" spans="1:34">
      <c r="A169" s="15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1"/>
      <c r="M169" s="11"/>
      <c r="N169" s="13"/>
      <c r="O169" s="11"/>
      <c r="P169" s="11"/>
      <c r="Q169" s="11"/>
      <c r="R169" s="11"/>
      <c r="S169" s="12"/>
      <c r="T169" s="11"/>
      <c r="U169" s="11"/>
      <c r="V169" s="12"/>
      <c r="W169" s="11"/>
      <c r="X169" s="11"/>
      <c r="Y169" s="12"/>
      <c r="Z169" s="11"/>
      <c r="AA169" s="11"/>
      <c r="AB169" s="12"/>
      <c r="AC169" s="11"/>
      <c r="AD169" s="11"/>
      <c r="AE169" s="12"/>
      <c r="AF169" s="11"/>
      <c r="AG169" s="11"/>
      <c r="AH169" s="8"/>
    </row>
    <row r="170" spans="1:34">
      <c r="A170" s="15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1"/>
      <c r="M170" s="11"/>
      <c r="N170" s="13"/>
      <c r="O170" s="11"/>
      <c r="P170" s="11"/>
      <c r="Q170" s="11"/>
      <c r="R170" s="11"/>
      <c r="S170" s="12"/>
      <c r="T170" s="11"/>
      <c r="U170" s="11"/>
      <c r="V170" s="12"/>
      <c r="W170" s="11"/>
      <c r="X170" s="11"/>
      <c r="Y170" s="12"/>
      <c r="Z170" s="11"/>
      <c r="AA170" s="11"/>
      <c r="AB170" s="12"/>
      <c r="AC170" s="11"/>
      <c r="AD170" s="11"/>
      <c r="AE170" s="12"/>
      <c r="AF170" s="11"/>
      <c r="AG170" s="11"/>
      <c r="AH170" s="8"/>
    </row>
    <row r="171" spans="1:34">
      <c r="A171" s="15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1"/>
      <c r="M171" s="11"/>
      <c r="N171" s="13"/>
      <c r="O171" s="11"/>
      <c r="P171" s="11"/>
      <c r="Q171" s="11"/>
      <c r="R171" s="11"/>
      <c r="S171" s="12"/>
      <c r="T171" s="11"/>
      <c r="U171" s="11"/>
      <c r="V171" s="12"/>
      <c r="W171" s="11"/>
      <c r="X171" s="11"/>
      <c r="Y171" s="12"/>
      <c r="Z171" s="11"/>
      <c r="AA171" s="11"/>
      <c r="AB171" s="12"/>
      <c r="AC171" s="11"/>
      <c r="AD171" s="11"/>
      <c r="AE171" s="12"/>
      <c r="AF171" s="11"/>
      <c r="AG171" s="11"/>
      <c r="AH171" s="8"/>
    </row>
    <row r="172" spans="1:34">
      <c r="A172" s="15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1"/>
      <c r="M172" s="11"/>
      <c r="N172" s="13"/>
      <c r="O172" s="11"/>
      <c r="P172" s="11"/>
      <c r="Q172" s="11"/>
      <c r="R172" s="11"/>
      <c r="S172" s="12"/>
      <c r="T172" s="11"/>
      <c r="U172" s="11"/>
      <c r="V172" s="12"/>
      <c r="W172" s="11"/>
      <c r="X172" s="11"/>
      <c r="Y172" s="12"/>
      <c r="Z172" s="11"/>
      <c r="AA172" s="11"/>
      <c r="AB172" s="12"/>
      <c r="AC172" s="11"/>
      <c r="AD172" s="11"/>
      <c r="AE172" s="12"/>
      <c r="AF172" s="11"/>
      <c r="AG172" s="11"/>
      <c r="AH172" s="8"/>
    </row>
    <row r="173" spans="1:34">
      <c r="A173" s="15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1"/>
      <c r="M173" s="11"/>
      <c r="N173" s="13"/>
      <c r="O173" s="11"/>
      <c r="P173" s="11"/>
      <c r="Q173" s="11"/>
      <c r="R173" s="11"/>
      <c r="S173" s="12"/>
      <c r="T173" s="11"/>
      <c r="U173" s="11"/>
      <c r="V173" s="12"/>
      <c r="W173" s="11"/>
      <c r="X173" s="11"/>
      <c r="Y173" s="12"/>
      <c r="Z173" s="11"/>
      <c r="AA173" s="11"/>
      <c r="AB173" s="12"/>
      <c r="AC173" s="11"/>
      <c r="AD173" s="11"/>
      <c r="AE173" s="12"/>
      <c r="AF173" s="11"/>
      <c r="AG173" s="11"/>
      <c r="AH173" s="8"/>
    </row>
    <row r="174" spans="1:34">
      <c r="A174" s="15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1"/>
      <c r="M174" s="11"/>
      <c r="N174" s="13"/>
      <c r="O174" s="11"/>
      <c r="P174" s="11"/>
      <c r="Q174" s="11"/>
      <c r="R174" s="11"/>
      <c r="S174" s="12"/>
      <c r="T174" s="11"/>
      <c r="U174" s="11"/>
      <c r="V174" s="12"/>
      <c r="W174" s="11"/>
      <c r="X174" s="11"/>
      <c r="Y174" s="12"/>
      <c r="Z174" s="11"/>
      <c r="AA174" s="11"/>
      <c r="AB174" s="12"/>
      <c r="AC174" s="11"/>
      <c r="AD174" s="11"/>
      <c r="AE174" s="12"/>
      <c r="AF174" s="11"/>
      <c r="AG174" s="11"/>
      <c r="AH174" s="8"/>
    </row>
    <row r="175" spans="1:34">
      <c r="A175" s="15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1"/>
      <c r="M175" s="11"/>
      <c r="N175" s="13"/>
      <c r="O175" s="11"/>
      <c r="P175" s="11"/>
      <c r="Q175" s="11"/>
      <c r="R175" s="11"/>
      <c r="S175" s="12"/>
      <c r="T175" s="11"/>
      <c r="U175" s="11"/>
      <c r="V175" s="12"/>
      <c r="W175" s="11"/>
      <c r="X175" s="11"/>
      <c r="Y175" s="12"/>
      <c r="Z175" s="11"/>
      <c r="AA175" s="11"/>
      <c r="AB175" s="12"/>
      <c r="AC175" s="11"/>
      <c r="AD175" s="11"/>
      <c r="AE175" s="12"/>
      <c r="AF175" s="11"/>
      <c r="AG175" s="11"/>
      <c r="AH175" s="8"/>
    </row>
    <row r="176" spans="1:34">
      <c r="A176" s="15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1"/>
      <c r="M176" s="11"/>
      <c r="N176" s="13"/>
      <c r="O176" s="11"/>
      <c r="P176" s="11"/>
      <c r="Q176" s="11"/>
      <c r="R176" s="11"/>
      <c r="S176" s="12"/>
      <c r="T176" s="11"/>
      <c r="U176" s="11"/>
      <c r="V176" s="12"/>
      <c r="W176" s="11"/>
      <c r="X176" s="11"/>
      <c r="Y176" s="12"/>
      <c r="Z176" s="11"/>
      <c r="AA176" s="11"/>
      <c r="AB176" s="12"/>
      <c r="AC176" s="11"/>
      <c r="AD176" s="11"/>
      <c r="AE176" s="12"/>
      <c r="AF176" s="11"/>
      <c r="AG176" s="11"/>
      <c r="AH176" s="8"/>
    </row>
    <row r="177" spans="1:34">
      <c r="A177" s="15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1"/>
      <c r="M177" s="11"/>
      <c r="N177" s="13"/>
      <c r="O177" s="11"/>
      <c r="P177" s="11"/>
      <c r="Q177" s="11"/>
      <c r="R177" s="11"/>
      <c r="S177" s="12"/>
      <c r="T177" s="11"/>
      <c r="U177" s="11"/>
      <c r="V177" s="12"/>
      <c r="W177" s="11"/>
      <c r="X177" s="11"/>
      <c r="Y177" s="12"/>
      <c r="Z177" s="11"/>
      <c r="AA177" s="11"/>
      <c r="AB177" s="12"/>
      <c r="AC177" s="11"/>
      <c r="AD177" s="11"/>
      <c r="AE177" s="12"/>
      <c r="AF177" s="11"/>
      <c r="AG177" s="11"/>
      <c r="AH177" s="8"/>
    </row>
    <row r="178" spans="1:34">
      <c r="A178" s="15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1"/>
      <c r="M178" s="11"/>
      <c r="N178" s="13"/>
      <c r="O178" s="11"/>
      <c r="P178" s="11"/>
      <c r="Q178" s="11"/>
      <c r="R178" s="11"/>
      <c r="S178" s="12"/>
      <c r="T178" s="11"/>
      <c r="U178" s="11"/>
      <c r="V178" s="12"/>
      <c r="W178" s="11"/>
      <c r="X178" s="11"/>
      <c r="Y178" s="12"/>
      <c r="Z178" s="11"/>
      <c r="AA178" s="11"/>
      <c r="AB178" s="12"/>
      <c r="AC178" s="11"/>
      <c r="AD178" s="11"/>
      <c r="AE178" s="12"/>
      <c r="AF178" s="11"/>
      <c r="AG178" s="11"/>
      <c r="AH178" s="8"/>
    </row>
    <row r="179" spans="1:34">
      <c r="A179" s="15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1"/>
      <c r="M179" s="11"/>
      <c r="N179" s="13"/>
      <c r="O179" s="11"/>
      <c r="P179" s="11"/>
      <c r="Q179" s="11"/>
      <c r="R179" s="11"/>
      <c r="S179" s="12"/>
      <c r="T179" s="11"/>
      <c r="U179" s="11"/>
      <c r="V179" s="12"/>
      <c r="W179" s="11"/>
      <c r="X179" s="11"/>
      <c r="Y179" s="12"/>
      <c r="Z179" s="11"/>
      <c r="AA179" s="11"/>
      <c r="AB179" s="12"/>
      <c r="AC179" s="11"/>
      <c r="AD179" s="11"/>
      <c r="AE179" s="12"/>
      <c r="AF179" s="11"/>
      <c r="AG179" s="11"/>
      <c r="AH179" s="8"/>
    </row>
    <row r="180" spans="1:34">
      <c r="A180" s="15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1"/>
      <c r="M180" s="11"/>
      <c r="N180" s="13"/>
      <c r="O180" s="11"/>
      <c r="P180" s="11"/>
      <c r="Q180" s="11"/>
      <c r="R180" s="11"/>
      <c r="S180" s="12"/>
      <c r="T180" s="11"/>
      <c r="U180" s="11"/>
      <c r="V180" s="12"/>
      <c r="W180" s="11"/>
      <c r="X180" s="11"/>
      <c r="Y180" s="12"/>
      <c r="Z180" s="11"/>
      <c r="AA180" s="11"/>
      <c r="AB180" s="12"/>
      <c r="AC180" s="11"/>
      <c r="AD180" s="11"/>
      <c r="AE180" s="12"/>
      <c r="AF180" s="11"/>
      <c r="AG180" s="11"/>
      <c r="AH180" s="8"/>
    </row>
    <row r="181" spans="1:34">
      <c r="A181" s="15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1"/>
      <c r="M181" s="11"/>
      <c r="N181" s="13"/>
      <c r="O181" s="11"/>
      <c r="P181" s="11"/>
      <c r="Q181" s="11"/>
      <c r="R181" s="11"/>
      <c r="S181" s="12"/>
      <c r="T181" s="11"/>
      <c r="U181" s="11"/>
      <c r="V181" s="12"/>
      <c r="W181" s="11"/>
      <c r="X181" s="11"/>
      <c r="Y181" s="12"/>
      <c r="Z181" s="11"/>
      <c r="AA181" s="11"/>
      <c r="AB181" s="12"/>
      <c r="AC181" s="11"/>
      <c r="AD181" s="11"/>
      <c r="AE181" s="12"/>
      <c r="AF181" s="11"/>
      <c r="AG181" s="11"/>
      <c r="AH181" s="8"/>
    </row>
    <row r="182" spans="1:34">
      <c r="A182" s="1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4"/>
      <c r="M182" s="4"/>
      <c r="N182" s="9"/>
      <c r="O182" s="4"/>
      <c r="P182" s="4"/>
      <c r="Q182" s="4"/>
      <c r="R182" s="4"/>
      <c r="S182" s="8"/>
      <c r="T182" s="4"/>
      <c r="U182" s="4"/>
      <c r="V182" s="8"/>
      <c r="W182" s="4"/>
      <c r="X182" s="4"/>
      <c r="Y182" s="8"/>
      <c r="Z182" s="4"/>
      <c r="AA182" s="4"/>
      <c r="AB182" s="8"/>
      <c r="AC182" s="4"/>
      <c r="AD182" s="4"/>
      <c r="AE182" s="8"/>
      <c r="AF182" s="4"/>
      <c r="AG182" s="4"/>
      <c r="AH182" s="8"/>
    </row>
    <row r="183" spans="1:3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8.75" customHeight="1">
      <c r="A185" s="4"/>
      <c r="B185" s="4"/>
      <c r="C185" s="4"/>
      <c r="D185" s="4"/>
      <c r="E185" s="4"/>
      <c r="F185" s="4"/>
      <c r="G185" s="4"/>
      <c r="H185" s="4"/>
      <c r="I185" s="7"/>
      <c r="J185" s="7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8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4"/>
      <c r="X186" s="4"/>
      <c r="Y186" s="4"/>
      <c r="Z186" s="4"/>
      <c r="AA186" s="6"/>
      <c r="AB186" s="6"/>
      <c r="AC186" s="6"/>
      <c r="AD186" s="6"/>
      <c r="AE186" s="6"/>
      <c r="AF186" s="6"/>
      <c r="AG186" s="6"/>
      <c r="AH186" s="6"/>
    </row>
    <row r="187" spans="1:34" ht="18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4"/>
      <c r="X187" s="4"/>
      <c r="Y187" s="4"/>
      <c r="Z187" s="4"/>
      <c r="AA187" s="6"/>
      <c r="AB187" s="6"/>
      <c r="AC187" s="6"/>
      <c r="AD187" s="6"/>
      <c r="AE187" s="6"/>
      <c r="AF187" s="6"/>
      <c r="AG187" s="6"/>
      <c r="AH187" s="6"/>
    </row>
    <row r="188" spans="1:34" ht="18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4"/>
      <c r="X188" s="4"/>
      <c r="Y188" s="4"/>
      <c r="Z188" s="4"/>
      <c r="AA188" s="6"/>
      <c r="AB188" s="6"/>
      <c r="AC188" s="6"/>
      <c r="AD188" s="6"/>
      <c r="AE188" s="6"/>
      <c r="AF188" s="6"/>
      <c r="AG188" s="6"/>
      <c r="AH188" s="6"/>
    </row>
    <row r="189" spans="1:34" ht="18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4"/>
      <c r="X189" s="4"/>
      <c r="Y189" s="4"/>
      <c r="Z189" s="4"/>
      <c r="AA189" s="6"/>
      <c r="AB189" s="6"/>
      <c r="AC189" s="6"/>
      <c r="AD189" s="6"/>
      <c r="AE189" s="6"/>
      <c r="AF189" s="6"/>
      <c r="AG189" s="6"/>
      <c r="AH189" s="6"/>
    </row>
    <row r="190" spans="1:34" ht="18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4"/>
      <c r="X190" s="4"/>
      <c r="Y190" s="4"/>
      <c r="Z190" s="4"/>
      <c r="AA190" s="6"/>
      <c r="AB190" s="6"/>
      <c r="AC190" s="6"/>
      <c r="AD190" s="6"/>
      <c r="AE190" s="6"/>
      <c r="AF190" s="6"/>
      <c r="AG190" s="6"/>
      <c r="AH190" s="6"/>
    </row>
    <row r="191" spans="1:34" ht="18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4"/>
      <c r="X191" s="4"/>
      <c r="Y191" s="4"/>
      <c r="Z191" s="4"/>
      <c r="AA191" s="6"/>
      <c r="AB191" s="6"/>
      <c r="AC191" s="6"/>
      <c r="AD191" s="6"/>
      <c r="AE191" s="6"/>
      <c r="AF191" s="6"/>
      <c r="AG191" s="6"/>
      <c r="AH191" s="6"/>
    </row>
    <row r="192" spans="1:34" ht="18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6"/>
      <c r="AB192" s="6"/>
      <c r="AC192" s="6"/>
      <c r="AD192" s="6"/>
      <c r="AE192" s="6"/>
      <c r="AF192" s="6"/>
      <c r="AG192" s="6"/>
      <c r="AH192" s="6"/>
    </row>
    <row r="193" spans="1:34" ht="18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4"/>
      <c r="P193" s="4"/>
      <c r="Q193" s="4"/>
      <c r="R193" s="4"/>
      <c r="S193" s="4"/>
      <c r="T193" s="4"/>
      <c r="U193" s="4"/>
      <c r="V193" s="4"/>
      <c r="W193" s="3"/>
      <c r="X193" s="3"/>
      <c r="Y193" s="3"/>
      <c r="Z193" s="3"/>
      <c r="AA193" s="2"/>
      <c r="AB193" s="2"/>
      <c r="AC193" s="2"/>
      <c r="AD193" s="2"/>
      <c r="AE193" s="2"/>
      <c r="AF193" s="2"/>
      <c r="AG193" s="2"/>
      <c r="AH193" s="2"/>
    </row>
  </sheetData>
  <sheetProtection selectLockedCells="1"/>
  <dataConsolidate/>
  <mergeCells count="953">
    <mergeCell ref="M20:M23"/>
    <mergeCell ref="N20:N23"/>
    <mergeCell ref="D114:J114"/>
    <mergeCell ref="K114:L114"/>
    <mergeCell ref="N114:P114"/>
    <mergeCell ref="Q114:R114"/>
    <mergeCell ref="T114:U114"/>
    <mergeCell ref="W114:X114"/>
    <mergeCell ref="Z114:AA114"/>
    <mergeCell ref="D112:J112"/>
    <mergeCell ref="K112:L112"/>
    <mergeCell ref="N112:P112"/>
    <mergeCell ref="Q112:R112"/>
    <mergeCell ref="T112:U112"/>
    <mergeCell ref="W112:X112"/>
    <mergeCell ref="Z112:AA112"/>
    <mergeCell ref="Z22:AA22"/>
    <mergeCell ref="X39:Y39"/>
    <mergeCell ref="AA39:AB39"/>
    <mergeCell ref="X33:Y33"/>
    <mergeCell ref="AA33:AB33"/>
    <mergeCell ref="AA44:AB44"/>
    <mergeCell ref="D47:J47"/>
    <mergeCell ref="O47:P47"/>
    <mergeCell ref="AC114:AD114"/>
    <mergeCell ref="AF114:AG114"/>
    <mergeCell ref="D113:J113"/>
    <mergeCell ref="K113:L113"/>
    <mergeCell ref="N113:P113"/>
    <mergeCell ref="Q113:R113"/>
    <mergeCell ref="T113:U113"/>
    <mergeCell ref="W113:X113"/>
    <mergeCell ref="Z113:AA113"/>
    <mergeCell ref="AC113:AD113"/>
    <mergeCell ref="AF113:AG113"/>
    <mergeCell ref="AC112:AD112"/>
    <mergeCell ref="AF112:AG112"/>
    <mergeCell ref="T110:U110"/>
    <mergeCell ref="W110:X110"/>
    <mergeCell ref="Z110:AA110"/>
    <mergeCell ref="AC110:AD110"/>
    <mergeCell ref="AF110:AG110"/>
    <mergeCell ref="D111:J111"/>
    <mergeCell ref="K111:L111"/>
    <mergeCell ref="N111:P111"/>
    <mergeCell ref="Q111:R111"/>
    <mergeCell ref="T111:U111"/>
    <mergeCell ref="W111:X111"/>
    <mergeCell ref="Z111:AA111"/>
    <mergeCell ref="AC111:AD111"/>
    <mergeCell ref="AF111:AG111"/>
    <mergeCell ref="D34:J34"/>
    <mergeCell ref="O34:P34"/>
    <mergeCell ref="R34:S34"/>
    <mergeCell ref="U34:V34"/>
    <mergeCell ref="X34:Y34"/>
    <mergeCell ref="AA34:AB34"/>
    <mergeCell ref="AA29:AB29"/>
    <mergeCell ref="AD34:AE34"/>
    <mergeCell ref="D26:J26"/>
    <mergeCell ref="O26:P26"/>
    <mergeCell ref="R26:S26"/>
    <mergeCell ref="U26:V26"/>
    <mergeCell ref="X26:Y26"/>
    <mergeCell ref="AA26:AB26"/>
    <mergeCell ref="AD26:AE26"/>
    <mergeCell ref="R27:S27"/>
    <mergeCell ref="U27:V27"/>
    <mergeCell ref="X27:Y27"/>
    <mergeCell ref="AD28:AE28"/>
    <mergeCell ref="D33:J33"/>
    <mergeCell ref="O33:P33"/>
    <mergeCell ref="R33:S33"/>
    <mergeCell ref="U33:V33"/>
    <mergeCell ref="A19:H19"/>
    <mergeCell ref="O29:P29"/>
    <mergeCell ref="R29:S29"/>
    <mergeCell ref="U29:V29"/>
    <mergeCell ref="X29:Y29"/>
    <mergeCell ref="D29:J29"/>
    <mergeCell ref="C4:J4"/>
    <mergeCell ref="AG34:AH34"/>
    <mergeCell ref="A7:H7"/>
    <mergeCell ref="A8:A9"/>
    <mergeCell ref="B8:AA8"/>
    <mergeCell ref="AB8:AE8"/>
    <mergeCell ref="AF8:AF9"/>
    <mergeCell ref="AG8:AG9"/>
    <mergeCell ref="A16:Z16"/>
    <mergeCell ref="D17:AH17"/>
    <mergeCell ref="A5:B5"/>
    <mergeCell ref="C5:J5"/>
    <mergeCell ref="K5:M5"/>
    <mergeCell ref="N5:O5"/>
    <mergeCell ref="S5:U5"/>
    <mergeCell ref="V5:W5"/>
    <mergeCell ref="K4:M4"/>
    <mergeCell ref="N4:O4"/>
    <mergeCell ref="S4:U4"/>
    <mergeCell ref="V4:W4"/>
    <mergeCell ref="AA4:AC4"/>
    <mergeCell ref="AH8:AH9"/>
    <mergeCell ref="AD4:AE4"/>
    <mergeCell ref="AA5:AC5"/>
    <mergeCell ref="AD5:AF5"/>
    <mergeCell ref="A20:B23"/>
    <mergeCell ref="C20:C23"/>
    <mergeCell ref="D20:J23"/>
    <mergeCell ref="K20:L20"/>
    <mergeCell ref="O20:P23"/>
    <mergeCell ref="Q20:AH20"/>
    <mergeCell ref="K21:K23"/>
    <mergeCell ref="L21:L23"/>
    <mergeCell ref="Q21:S21"/>
    <mergeCell ref="T21:V21"/>
    <mergeCell ref="W21:Y21"/>
    <mergeCell ref="Z21:AB21"/>
    <mergeCell ref="AC21:AE21"/>
    <mergeCell ref="AF21:AH21"/>
    <mergeCell ref="Q22:R22"/>
    <mergeCell ref="T22:U22"/>
    <mergeCell ref="W22:X22"/>
    <mergeCell ref="AC22:AD22"/>
    <mergeCell ref="AF22:AG22"/>
    <mergeCell ref="R23:S23"/>
    <mergeCell ref="U23:V23"/>
    <mergeCell ref="X23:Y23"/>
    <mergeCell ref="AA23:AB23"/>
    <mergeCell ref="AD23:AE23"/>
    <mergeCell ref="AG23:AH23"/>
    <mergeCell ref="A24:A43"/>
    <mergeCell ref="D24:J24"/>
    <mergeCell ref="O24:P24"/>
    <mergeCell ref="R24:S24"/>
    <mergeCell ref="U24:V24"/>
    <mergeCell ref="X24:Y24"/>
    <mergeCell ref="AA24:AB24"/>
    <mergeCell ref="AD24:AE24"/>
    <mergeCell ref="AD29:AE29"/>
    <mergeCell ref="O32:P32"/>
    <mergeCell ref="AD32:AE32"/>
    <mergeCell ref="B39:B42"/>
    <mergeCell ref="D39:J39"/>
    <mergeCell ref="O39:P39"/>
    <mergeCell ref="R39:S39"/>
    <mergeCell ref="U39:V39"/>
    <mergeCell ref="AG26:AH26"/>
    <mergeCell ref="AA27:AB27"/>
    <mergeCell ref="AD27:AE27"/>
    <mergeCell ref="AG27:AH27"/>
    <mergeCell ref="D28:J28"/>
    <mergeCell ref="O28:P28"/>
    <mergeCell ref="R28:S28"/>
    <mergeCell ref="U28:V28"/>
    <mergeCell ref="X28:Y28"/>
    <mergeCell ref="AA28:AB28"/>
    <mergeCell ref="D27:J27"/>
    <mergeCell ref="O27:P27"/>
    <mergeCell ref="AG28:AH28"/>
    <mergeCell ref="AG24:AH24"/>
    <mergeCell ref="D25:J25"/>
    <mergeCell ref="O25:P25"/>
    <mergeCell ref="R25:S25"/>
    <mergeCell ref="U25:V25"/>
    <mergeCell ref="X25:Y25"/>
    <mergeCell ref="AA25:AB25"/>
    <mergeCell ref="AD25:AE25"/>
    <mergeCell ref="AG25:AH25"/>
    <mergeCell ref="AG29:AH29"/>
    <mergeCell ref="D30:J30"/>
    <mergeCell ref="O30:P30"/>
    <mergeCell ref="R30:S30"/>
    <mergeCell ref="U30:V30"/>
    <mergeCell ref="X30:Y30"/>
    <mergeCell ref="R32:S32"/>
    <mergeCell ref="U32:V32"/>
    <mergeCell ref="X32:Y32"/>
    <mergeCell ref="AA30:AB30"/>
    <mergeCell ref="AD30:AE30"/>
    <mergeCell ref="AG30:AH30"/>
    <mergeCell ref="AA31:AB31"/>
    <mergeCell ref="AD31:AE31"/>
    <mergeCell ref="AG31:AH31"/>
    <mergeCell ref="AA32:AB32"/>
    <mergeCell ref="D31:J31"/>
    <mergeCell ref="O31:P31"/>
    <mergeCell ref="R31:S31"/>
    <mergeCell ref="U31:V31"/>
    <mergeCell ref="X31:Y31"/>
    <mergeCell ref="D32:J32"/>
    <mergeCell ref="AG32:AH32"/>
    <mergeCell ref="AD43:AE43"/>
    <mergeCell ref="AD33:AE33"/>
    <mergeCell ref="AG33:AH33"/>
    <mergeCell ref="AG39:AH39"/>
    <mergeCell ref="D40:J40"/>
    <mergeCell ref="O40:P40"/>
    <mergeCell ref="R40:S40"/>
    <mergeCell ref="U40:V40"/>
    <mergeCell ref="X40:Y40"/>
    <mergeCell ref="AA40:AB40"/>
    <mergeCell ref="AD40:AE40"/>
    <mergeCell ref="AG40:AH40"/>
    <mergeCell ref="D35:J35"/>
    <mergeCell ref="D36:J36"/>
    <mergeCell ref="D37:J37"/>
    <mergeCell ref="D38:J38"/>
    <mergeCell ref="U38:V38"/>
    <mergeCell ref="X38:Y38"/>
    <mergeCell ref="AA38:AB38"/>
    <mergeCell ref="AD38:AE38"/>
    <mergeCell ref="AG38:AH38"/>
    <mergeCell ref="AD39:AE39"/>
    <mergeCell ref="AA41:AB41"/>
    <mergeCell ref="AD41:AE41"/>
    <mergeCell ref="AD47:AE47"/>
    <mergeCell ref="AG47:AH47"/>
    <mergeCell ref="D48:J48"/>
    <mergeCell ref="AG43:AH43"/>
    <mergeCell ref="AG41:AH41"/>
    <mergeCell ref="D42:J42"/>
    <mergeCell ref="O42:P42"/>
    <mergeCell ref="R42:S42"/>
    <mergeCell ref="U42:V42"/>
    <mergeCell ref="X42:Y42"/>
    <mergeCell ref="AA42:AB42"/>
    <mergeCell ref="D41:J41"/>
    <mergeCell ref="O41:P41"/>
    <mergeCell ref="R41:S41"/>
    <mergeCell ref="U41:V41"/>
    <mergeCell ref="X41:Y41"/>
    <mergeCell ref="AD42:AE42"/>
    <mergeCell ref="AG42:AH42"/>
    <mergeCell ref="B43:L43"/>
    <mergeCell ref="O43:P43"/>
    <mergeCell ref="R43:S43"/>
    <mergeCell ref="U43:V43"/>
    <mergeCell ref="X43:Y43"/>
    <mergeCell ref="AA43:AB43"/>
    <mergeCell ref="AD44:AE44"/>
    <mergeCell ref="AG44:AH44"/>
    <mergeCell ref="D45:J45"/>
    <mergeCell ref="O45:P45"/>
    <mergeCell ref="R45:S45"/>
    <mergeCell ref="U45:V45"/>
    <mergeCell ref="X45:Y45"/>
    <mergeCell ref="AA45:AB45"/>
    <mergeCell ref="AD45:AE45"/>
    <mergeCell ref="AG45:AH45"/>
    <mergeCell ref="D44:J44"/>
    <mergeCell ref="O44:P44"/>
    <mergeCell ref="R44:S44"/>
    <mergeCell ref="U44:V44"/>
    <mergeCell ref="X44:Y44"/>
    <mergeCell ref="R48:S48"/>
    <mergeCell ref="U48:V48"/>
    <mergeCell ref="AD46:AE46"/>
    <mergeCell ref="AG46:AH46"/>
    <mergeCell ref="AD49:AE49"/>
    <mergeCell ref="AG49:AH49"/>
    <mergeCell ref="AA50:AB50"/>
    <mergeCell ref="AD50:AE50"/>
    <mergeCell ref="D46:J46"/>
    <mergeCell ref="O46:P46"/>
    <mergeCell ref="R46:S46"/>
    <mergeCell ref="X48:Y48"/>
    <mergeCell ref="AA48:AB48"/>
    <mergeCell ref="D50:J50"/>
    <mergeCell ref="O50:P50"/>
    <mergeCell ref="R50:S50"/>
    <mergeCell ref="U50:V50"/>
    <mergeCell ref="X50:Y50"/>
    <mergeCell ref="R47:S47"/>
    <mergeCell ref="U47:V47"/>
    <mergeCell ref="X49:Y49"/>
    <mergeCell ref="AA49:AB49"/>
    <mergeCell ref="AG48:AH48"/>
    <mergeCell ref="AA47:AB47"/>
    <mergeCell ref="X47:Y47"/>
    <mergeCell ref="AD48:AE48"/>
    <mergeCell ref="AG51:AH51"/>
    <mergeCell ref="D52:J52"/>
    <mergeCell ref="O52:P52"/>
    <mergeCell ref="R52:S52"/>
    <mergeCell ref="U52:V52"/>
    <mergeCell ref="X52:Y52"/>
    <mergeCell ref="AA52:AB52"/>
    <mergeCell ref="D51:J51"/>
    <mergeCell ref="O51:P51"/>
    <mergeCell ref="R51:S51"/>
    <mergeCell ref="U51:V51"/>
    <mergeCell ref="X51:Y51"/>
    <mergeCell ref="AD52:AE52"/>
    <mergeCell ref="AD51:AE51"/>
    <mergeCell ref="AG52:AH52"/>
    <mergeCell ref="AA51:AB51"/>
    <mergeCell ref="AG50:AH50"/>
    <mergeCell ref="D49:J49"/>
    <mergeCell ref="O49:P49"/>
    <mergeCell ref="R49:S49"/>
    <mergeCell ref="U49:V49"/>
    <mergeCell ref="O48:P48"/>
    <mergeCell ref="D53:J53"/>
    <mergeCell ref="O53:P53"/>
    <mergeCell ref="R53:S53"/>
    <mergeCell ref="U53:V53"/>
    <mergeCell ref="X53:Y53"/>
    <mergeCell ref="AA53:AB53"/>
    <mergeCell ref="AD53:AE53"/>
    <mergeCell ref="AG53:AH53"/>
    <mergeCell ref="D54:J54"/>
    <mergeCell ref="O54:P54"/>
    <mergeCell ref="R54:S54"/>
    <mergeCell ref="U54:V54"/>
    <mergeCell ref="X54:Y54"/>
    <mergeCell ref="AA54:AB54"/>
    <mergeCell ref="AD54:AE54"/>
    <mergeCell ref="AG54:AH54"/>
    <mergeCell ref="AA55:AB55"/>
    <mergeCell ref="AD55:AE55"/>
    <mergeCell ref="AG55:AH55"/>
    <mergeCell ref="D56:J56"/>
    <mergeCell ref="O56:P56"/>
    <mergeCell ref="R56:S56"/>
    <mergeCell ref="U56:V56"/>
    <mergeCell ref="X56:Y56"/>
    <mergeCell ref="AA56:AB56"/>
    <mergeCell ref="D55:J55"/>
    <mergeCell ref="O55:P55"/>
    <mergeCell ref="R55:S55"/>
    <mergeCell ref="U55:V55"/>
    <mergeCell ref="X55:Y55"/>
    <mergeCell ref="AD56:AE56"/>
    <mergeCell ref="AG56:AH56"/>
    <mergeCell ref="D57:J57"/>
    <mergeCell ref="O57:P57"/>
    <mergeCell ref="R57:S57"/>
    <mergeCell ref="U57:V57"/>
    <mergeCell ref="X57:Y57"/>
    <mergeCell ref="AA57:AB57"/>
    <mergeCell ref="AD57:AE57"/>
    <mergeCell ref="AG57:AH57"/>
    <mergeCell ref="D58:J58"/>
    <mergeCell ref="O58:P58"/>
    <mergeCell ref="R58:S58"/>
    <mergeCell ref="U58:V58"/>
    <mergeCell ref="X58:Y58"/>
    <mergeCell ref="AA58:AB58"/>
    <mergeCell ref="AD58:AE58"/>
    <mergeCell ref="AG58:AH58"/>
    <mergeCell ref="B59:B73"/>
    <mergeCell ref="D59:J59"/>
    <mergeCell ref="O59:P59"/>
    <mergeCell ref="R59:S59"/>
    <mergeCell ref="U59:V59"/>
    <mergeCell ref="D64:J64"/>
    <mergeCell ref="O64:P64"/>
    <mergeCell ref="R64:S64"/>
    <mergeCell ref="D61:J61"/>
    <mergeCell ref="O61:P61"/>
    <mergeCell ref="R61:S61"/>
    <mergeCell ref="U61:V61"/>
    <mergeCell ref="D63:J63"/>
    <mergeCell ref="O63:P63"/>
    <mergeCell ref="R63:S63"/>
    <mergeCell ref="U63:V63"/>
    <mergeCell ref="D65:J65"/>
    <mergeCell ref="O65:P65"/>
    <mergeCell ref="R65:S65"/>
    <mergeCell ref="U65:V65"/>
    <mergeCell ref="D67:J67"/>
    <mergeCell ref="O67:P67"/>
    <mergeCell ref="R67:S67"/>
    <mergeCell ref="U67:V67"/>
    <mergeCell ref="X59:Y59"/>
    <mergeCell ref="AA59:AB59"/>
    <mergeCell ref="X62:Y62"/>
    <mergeCell ref="AA62:AB62"/>
    <mergeCell ref="U64:V64"/>
    <mergeCell ref="X64:Y64"/>
    <mergeCell ref="AD59:AE59"/>
    <mergeCell ref="AG59:AH59"/>
    <mergeCell ref="D60:J60"/>
    <mergeCell ref="O60:P60"/>
    <mergeCell ref="R60:S60"/>
    <mergeCell ref="U60:V60"/>
    <mergeCell ref="X60:Y60"/>
    <mergeCell ref="AA60:AB60"/>
    <mergeCell ref="AD60:AE60"/>
    <mergeCell ref="AG60:AH60"/>
    <mergeCell ref="X61:Y61"/>
    <mergeCell ref="AA61:AB61"/>
    <mergeCell ref="AD61:AE61"/>
    <mergeCell ref="AG61:AH61"/>
    <mergeCell ref="D62:J62"/>
    <mergeCell ref="O62:P62"/>
    <mergeCell ref="R62:S62"/>
    <mergeCell ref="U62:V62"/>
    <mergeCell ref="AD62:AE62"/>
    <mergeCell ref="AG62:AH62"/>
    <mergeCell ref="X63:Y63"/>
    <mergeCell ref="AA63:AB63"/>
    <mergeCell ref="AD63:AE63"/>
    <mergeCell ref="AG63:AH63"/>
    <mergeCell ref="AA64:AB64"/>
    <mergeCell ref="AD64:AE64"/>
    <mergeCell ref="AG64:AH64"/>
    <mergeCell ref="D68:J68"/>
    <mergeCell ref="O68:P68"/>
    <mergeCell ref="R68:S68"/>
    <mergeCell ref="U68:V68"/>
    <mergeCell ref="X68:Y68"/>
    <mergeCell ref="AA68:AB68"/>
    <mergeCell ref="AD68:AE68"/>
    <mergeCell ref="AG68:AH68"/>
    <mergeCell ref="X65:Y65"/>
    <mergeCell ref="AA65:AB65"/>
    <mergeCell ref="AD65:AE65"/>
    <mergeCell ref="AG65:AH65"/>
    <mergeCell ref="D66:J66"/>
    <mergeCell ref="O66:P66"/>
    <mergeCell ref="R66:S66"/>
    <mergeCell ref="U66:V66"/>
    <mergeCell ref="X66:Y66"/>
    <mergeCell ref="AA66:AB66"/>
    <mergeCell ref="AD66:AE66"/>
    <mergeCell ref="AG66:AH66"/>
    <mergeCell ref="AA69:AB69"/>
    <mergeCell ref="AD69:AE69"/>
    <mergeCell ref="AG69:AH69"/>
    <mergeCell ref="AA70:AB70"/>
    <mergeCell ref="AD70:AE70"/>
    <mergeCell ref="AG70:AH70"/>
    <mergeCell ref="X67:Y67"/>
    <mergeCell ref="AA67:AB67"/>
    <mergeCell ref="AD67:AE67"/>
    <mergeCell ref="AG67:AH67"/>
    <mergeCell ref="D70:J70"/>
    <mergeCell ref="O70:P70"/>
    <mergeCell ref="R70:S70"/>
    <mergeCell ref="U70:V70"/>
    <mergeCell ref="X70:Y70"/>
    <mergeCell ref="D69:J69"/>
    <mergeCell ref="O69:P69"/>
    <mergeCell ref="R69:S69"/>
    <mergeCell ref="U69:V69"/>
    <mergeCell ref="X69:Y69"/>
    <mergeCell ref="AD71:AE71"/>
    <mergeCell ref="AG71:AH71"/>
    <mergeCell ref="D72:J72"/>
    <mergeCell ref="O72:P72"/>
    <mergeCell ref="R72:S72"/>
    <mergeCell ref="U72:V72"/>
    <mergeCell ref="X72:Y72"/>
    <mergeCell ref="AA72:AB72"/>
    <mergeCell ref="AD72:AE72"/>
    <mergeCell ref="AG72:AH72"/>
    <mergeCell ref="D71:J71"/>
    <mergeCell ref="O71:P71"/>
    <mergeCell ref="R71:S71"/>
    <mergeCell ref="U71:V71"/>
    <mergeCell ref="X71:Y71"/>
    <mergeCell ref="AA71:AB71"/>
    <mergeCell ref="D73:J73"/>
    <mergeCell ref="O73:P73"/>
    <mergeCell ref="R73:S73"/>
    <mergeCell ref="U73:V73"/>
    <mergeCell ref="X73:Y73"/>
    <mergeCell ref="AA73:AB73"/>
    <mergeCell ref="AD73:AE73"/>
    <mergeCell ref="AG73:AH73"/>
    <mergeCell ref="B74:B88"/>
    <mergeCell ref="D74:J74"/>
    <mergeCell ref="O74:P74"/>
    <mergeCell ref="R74:S74"/>
    <mergeCell ref="U74:V74"/>
    <mergeCell ref="D79:J79"/>
    <mergeCell ref="O79:P79"/>
    <mergeCell ref="R79:S79"/>
    <mergeCell ref="D76:J76"/>
    <mergeCell ref="O76:P76"/>
    <mergeCell ref="R76:S76"/>
    <mergeCell ref="U76:V76"/>
    <mergeCell ref="D78:J78"/>
    <mergeCell ref="O78:P78"/>
    <mergeCell ref="R78:S78"/>
    <mergeCell ref="U78:V78"/>
    <mergeCell ref="AD74:AE74"/>
    <mergeCell ref="AG74:AH74"/>
    <mergeCell ref="D75:J75"/>
    <mergeCell ref="O75:P75"/>
    <mergeCell ref="R75:S75"/>
    <mergeCell ref="U75:V75"/>
    <mergeCell ref="X75:Y75"/>
    <mergeCell ref="AA75:AB75"/>
    <mergeCell ref="AD75:AE75"/>
    <mergeCell ref="AG75:AH75"/>
    <mergeCell ref="X74:Y74"/>
    <mergeCell ref="AA74:AB74"/>
    <mergeCell ref="AD76:AE76"/>
    <mergeCell ref="AG76:AH76"/>
    <mergeCell ref="D77:J77"/>
    <mergeCell ref="O77:P77"/>
    <mergeCell ref="R77:S77"/>
    <mergeCell ref="U77:V77"/>
    <mergeCell ref="AD77:AE77"/>
    <mergeCell ref="AG77:AH77"/>
    <mergeCell ref="X78:Y78"/>
    <mergeCell ref="AA78:AB78"/>
    <mergeCell ref="AD78:AE78"/>
    <mergeCell ref="AG78:AH78"/>
    <mergeCell ref="X77:Y77"/>
    <mergeCell ref="AA77:AB77"/>
    <mergeCell ref="X76:Y76"/>
    <mergeCell ref="AA76:AB76"/>
    <mergeCell ref="AD79:AE79"/>
    <mergeCell ref="AG79:AH79"/>
    <mergeCell ref="U80:V80"/>
    <mergeCell ref="X80:Y80"/>
    <mergeCell ref="AA80:AB80"/>
    <mergeCell ref="AD80:AE80"/>
    <mergeCell ref="AG80:AH80"/>
    <mergeCell ref="D81:J81"/>
    <mergeCell ref="O81:P81"/>
    <mergeCell ref="R81:S81"/>
    <mergeCell ref="U81:V81"/>
    <mergeCell ref="X81:Y81"/>
    <mergeCell ref="AA81:AB81"/>
    <mergeCell ref="AD81:AE81"/>
    <mergeCell ref="AG81:AH81"/>
    <mergeCell ref="D80:J80"/>
    <mergeCell ref="O80:P80"/>
    <mergeCell ref="R80:S80"/>
    <mergeCell ref="U79:V79"/>
    <mergeCell ref="X79:Y79"/>
    <mergeCell ref="AA79:AB79"/>
    <mergeCell ref="AA84:AB84"/>
    <mergeCell ref="AD84:AE84"/>
    <mergeCell ref="AG84:AH84"/>
    <mergeCell ref="AA85:AB85"/>
    <mergeCell ref="AD85:AE85"/>
    <mergeCell ref="AG85:AH85"/>
    <mergeCell ref="D82:J82"/>
    <mergeCell ref="O82:P82"/>
    <mergeCell ref="R82:S82"/>
    <mergeCell ref="U82:V82"/>
    <mergeCell ref="X82:Y82"/>
    <mergeCell ref="AA82:AB82"/>
    <mergeCell ref="AD82:AE82"/>
    <mergeCell ref="AG82:AH82"/>
    <mergeCell ref="D83:J83"/>
    <mergeCell ref="O83:P83"/>
    <mergeCell ref="R83:S83"/>
    <mergeCell ref="U83:V83"/>
    <mergeCell ref="X83:Y83"/>
    <mergeCell ref="AA83:AB83"/>
    <mergeCell ref="AD83:AE83"/>
    <mergeCell ref="AG83:AH83"/>
    <mergeCell ref="D85:J85"/>
    <mergeCell ref="O85:P85"/>
    <mergeCell ref="R85:S85"/>
    <mergeCell ref="U85:V85"/>
    <mergeCell ref="X85:Y85"/>
    <mergeCell ref="D84:J84"/>
    <mergeCell ref="O84:P84"/>
    <mergeCell ref="R84:S84"/>
    <mergeCell ref="U84:V84"/>
    <mergeCell ref="X84:Y84"/>
    <mergeCell ref="O88:P88"/>
    <mergeCell ref="R88:S88"/>
    <mergeCell ref="U88:V88"/>
    <mergeCell ref="X88:Y88"/>
    <mergeCell ref="D86:J86"/>
    <mergeCell ref="O86:P86"/>
    <mergeCell ref="R86:S86"/>
    <mergeCell ref="U86:V86"/>
    <mergeCell ref="X86:Y86"/>
    <mergeCell ref="AA86:AB86"/>
    <mergeCell ref="U87:V87"/>
    <mergeCell ref="X87:Y87"/>
    <mergeCell ref="AA87:AB87"/>
    <mergeCell ref="AD86:AE86"/>
    <mergeCell ref="AG86:AH86"/>
    <mergeCell ref="A44:A89"/>
    <mergeCell ref="B44:B58"/>
    <mergeCell ref="U46:V46"/>
    <mergeCell ref="X46:Y46"/>
    <mergeCell ref="AA46:AB46"/>
    <mergeCell ref="D88:J88"/>
    <mergeCell ref="AA90:AB90"/>
    <mergeCell ref="AA89:AB89"/>
    <mergeCell ref="AD89:AE89"/>
    <mergeCell ref="A90:L90"/>
    <mergeCell ref="M90:N90"/>
    <mergeCell ref="O90:P90"/>
    <mergeCell ref="R90:S90"/>
    <mergeCell ref="U90:V90"/>
    <mergeCell ref="X90:Y90"/>
    <mergeCell ref="B89:L89"/>
    <mergeCell ref="M89:N89"/>
    <mergeCell ref="O89:P89"/>
    <mergeCell ref="R89:S89"/>
    <mergeCell ref="AA88:AB88"/>
    <mergeCell ref="AD88:AE88"/>
    <mergeCell ref="AG88:AH88"/>
    <mergeCell ref="U89:V89"/>
    <mergeCell ref="X89:Y89"/>
    <mergeCell ref="D87:J87"/>
    <mergeCell ref="O87:P87"/>
    <mergeCell ref="R87:S87"/>
    <mergeCell ref="A93:AH93"/>
    <mergeCell ref="A94:B95"/>
    <mergeCell ref="C94:C95"/>
    <mergeCell ref="D94:J95"/>
    <mergeCell ref="K94:M95"/>
    <mergeCell ref="N94:P95"/>
    <mergeCell ref="Q94:AH94"/>
    <mergeCell ref="Q95:S95"/>
    <mergeCell ref="T95:V95"/>
    <mergeCell ref="Z95:AB95"/>
    <mergeCell ref="AC95:AE95"/>
    <mergeCell ref="AF95:AH95"/>
    <mergeCell ref="W95:Y95"/>
    <mergeCell ref="AD90:AE90"/>
    <mergeCell ref="AG90:AH90"/>
    <mergeCell ref="AG89:AH89"/>
    <mergeCell ref="AD87:AE87"/>
    <mergeCell ref="AG87:AH87"/>
    <mergeCell ref="AC97:AD97"/>
    <mergeCell ref="AF97:AG97"/>
    <mergeCell ref="AF99:AG99"/>
    <mergeCell ref="D98:J98"/>
    <mergeCell ref="K98:L98"/>
    <mergeCell ref="N98:P98"/>
    <mergeCell ref="Q98:R98"/>
    <mergeCell ref="T98:U98"/>
    <mergeCell ref="W98:X98"/>
    <mergeCell ref="N99:P99"/>
    <mergeCell ref="Q99:R99"/>
    <mergeCell ref="T99:U99"/>
    <mergeCell ref="W99:X99"/>
    <mergeCell ref="Z99:AA99"/>
    <mergeCell ref="W97:X97"/>
    <mergeCell ref="D97:J97"/>
    <mergeCell ref="K97:L97"/>
    <mergeCell ref="N97:P97"/>
    <mergeCell ref="Q97:R97"/>
    <mergeCell ref="T97:U97"/>
    <mergeCell ref="Z97:AA97"/>
    <mergeCell ref="Z98:AA98"/>
    <mergeCell ref="AC99:AD99"/>
    <mergeCell ref="AC98:AD98"/>
    <mergeCell ref="D96:J96"/>
    <mergeCell ref="K96:L96"/>
    <mergeCell ref="N96:P96"/>
    <mergeCell ref="Q96:R96"/>
    <mergeCell ref="T96:U96"/>
    <mergeCell ref="W96:X96"/>
    <mergeCell ref="AC96:AD96"/>
    <mergeCell ref="Z96:AA96"/>
    <mergeCell ref="AF96:AG96"/>
    <mergeCell ref="Q101:R101"/>
    <mergeCell ref="T101:U101"/>
    <mergeCell ref="W101:X101"/>
    <mergeCell ref="AF101:AG101"/>
    <mergeCell ref="D100:J100"/>
    <mergeCell ref="K100:L100"/>
    <mergeCell ref="N100:P100"/>
    <mergeCell ref="Q100:R100"/>
    <mergeCell ref="T100:U100"/>
    <mergeCell ref="W100:X100"/>
    <mergeCell ref="Z100:AA100"/>
    <mergeCell ref="AC100:AD100"/>
    <mergeCell ref="AF100:AG100"/>
    <mergeCell ref="Z101:AA101"/>
    <mergeCell ref="AC101:AD101"/>
    <mergeCell ref="AF98:AG98"/>
    <mergeCell ref="D99:J99"/>
    <mergeCell ref="K99:L99"/>
    <mergeCell ref="Z102:AA102"/>
    <mergeCell ref="AC102:AD102"/>
    <mergeCell ref="AF102:AG102"/>
    <mergeCell ref="D103:J103"/>
    <mergeCell ref="K103:L103"/>
    <mergeCell ref="N103:P103"/>
    <mergeCell ref="Q103:R103"/>
    <mergeCell ref="T103:U103"/>
    <mergeCell ref="W103:X103"/>
    <mergeCell ref="Z103:AA103"/>
    <mergeCell ref="D102:J102"/>
    <mergeCell ref="K102:L102"/>
    <mergeCell ref="N102:P102"/>
    <mergeCell ref="Q102:R102"/>
    <mergeCell ref="T102:U102"/>
    <mergeCell ref="W102:X102"/>
    <mergeCell ref="AC103:AD103"/>
    <mergeCell ref="AF103:AG103"/>
    <mergeCell ref="D101:J101"/>
    <mergeCell ref="K101:L101"/>
    <mergeCell ref="N101:P101"/>
    <mergeCell ref="W105:X105"/>
    <mergeCell ref="Z105:AA105"/>
    <mergeCell ref="AC105:AD105"/>
    <mergeCell ref="AF105:AG105"/>
    <mergeCell ref="D104:J104"/>
    <mergeCell ref="K104:L104"/>
    <mergeCell ref="N104:P104"/>
    <mergeCell ref="Q104:R104"/>
    <mergeCell ref="T104:U104"/>
    <mergeCell ref="W104:X104"/>
    <mergeCell ref="Z104:AA104"/>
    <mergeCell ref="AC104:AD104"/>
    <mergeCell ref="AF104:AG104"/>
    <mergeCell ref="D105:J105"/>
    <mergeCell ref="K105:L105"/>
    <mergeCell ref="N105:P105"/>
    <mergeCell ref="Q105:R105"/>
    <mergeCell ref="T105:U105"/>
    <mergeCell ref="AC106:AD106"/>
    <mergeCell ref="AF106:AG106"/>
    <mergeCell ref="D107:J107"/>
    <mergeCell ref="K107:L107"/>
    <mergeCell ref="N107:P107"/>
    <mergeCell ref="Q107:R107"/>
    <mergeCell ref="T107:U107"/>
    <mergeCell ref="W107:X107"/>
    <mergeCell ref="Z107:AA107"/>
    <mergeCell ref="D106:J106"/>
    <mergeCell ref="K106:L106"/>
    <mergeCell ref="N106:P106"/>
    <mergeCell ref="Q106:R106"/>
    <mergeCell ref="T106:U106"/>
    <mergeCell ref="W106:X106"/>
    <mergeCell ref="AC107:AD107"/>
    <mergeCell ref="AF107:AG107"/>
    <mergeCell ref="Z106:AA106"/>
    <mergeCell ref="AC115:AD115"/>
    <mergeCell ref="AF115:AG115"/>
    <mergeCell ref="D108:J108"/>
    <mergeCell ref="K108:L108"/>
    <mergeCell ref="N108:P108"/>
    <mergeCell ref="Q108:R108"/>
    <mergeCell ref="T108:U108"/>
    <mergeCell ref="W108:X108"/>
    <mergeCell ref="Z108:AA108"/>
    <mergeCell ref="AC108:AD108"/>
    <mergeCell ref="AF108:AG108"/>
    <mergeCell ref="D109:J109"/>
    <mergeCell ref="K109:L109"/>
    <mergeCell ref="N109:P109"/>
    <mergeCell ref="Q109:R109"/>
    <mergeCell ref="T109:U109"/>
    <mergeCell ref="W109:X109"/>
    <mergeCell ref="Z109:AA109"/>
    <mergeCell ref="AC109:AD109"/>
    <mergeCell ref="AF109:AG109"/>
    <mergeCell ref="D110:J110"/>
    <mergeCell ref="K110:L110"/>
    <mergeCell ref="N110:P110"/>
    <mergeCell ref="Q110:R110"/>
    <mergeCell ref="AC116:AD116"/>
    <mergeCell ref="AF116:AG116"/>
    <mergeCell ref="D117:J117"/>
    <mergeCell ref="K117:L117"/>
    <mergeCell ref="N117:P117"/>
    <mergeCell ref="Q117:R117"/>
    <mergeCell ref="T117:U117"/>
    <mergeCell ref="W117:X117"/>
    <mergeCell ref="Z117:AA117"/>
    <mergeCell ref="D116:J116"/>
    <mergeCell ref="K116:L116"/>
    <mergeCell ref="N116:P116"/>
    <mergeCell ref="Q116:R116"/>
    <mergeCell ref="T116:U116"/>
    <mergeCell ref="W116:X116"/>
    <mergeCell ref="AC117:AD117"/>
    <mergeCell ref="AF117:AG117"/>
    <mergeCell ref="AC119:AD119"/>
    <mergeCell ref="AF119:AG119"/>
    <mergeCell ref="D118:J118"/>
    <mergeCell ref="K118:L118"/>
    <mergeCell ref="N118:P118"/>
    <mergeCell ref="Q118:R118"/>
    <mergeCell ref="T118:U118"/>
    <mergeCell ref="W118:X118"/>
    <mergeCell ref="Z118:AA118"/>
    <mergeCell ref="AC118:AD118"/>
    <mergeCell ref="AF118:AG118"/>
    <mergeCell ref="W119:X119"/>
    <mergeCell ref="Z119:AA119"/>
    <mergeCell ref="A123:AH123"/>
    <mergeCell ref="A124:C126"/>
    <mergeCell ref="AC120:AD120"/>
    <mergeCell ref="AF120:AG120"/>
    <mergeCell ref="N120:P120"/>
    <mergeCell ref="Q120:R120"/>
    <mergeCell ref="T120:U120"/>
    <mergeCell ref="W120:X120"/>
    <mergeCell ref="A121:J121"/>
    <mergeCell ref="K121:L121"/>
    <mergeCell ref="N121:P121"/>
    <mergeCell ref="Q121:R121"/>
    <mergeCell ref="T121:U121"/>
    <mergeCell ref="W121:X121"/>
    <mergeCell ref="AC121:AD121"/>
    <mergeCell ref="AF121:AG121"/>
    <mergeCell ref="A96:B120"/>
    <mergeCell ref="D119:J119"/>
    <mergeCell ref="K119:L119"/>
    <mergeCell ref="N119:P119"/>
    <mergeCell ref="Q119:R119"/>
    <mergeCell ref="T119:U119"/>
    <mergeCell ref="Z121:AA121"/>
    <mergeCell ref="D120:J120"/>
    <mergeCell ref="K120:L120"/>
    <mergeCell ref="Z120:AA120"/>
    <mergeCell ref="Z116:AA116"/>
    <mergeCell ref="D115:J115"/>
    <mergeCell ref="K115:L115"/>
    <mergeCell ref="N115:P115"/>
    <mergeCell ref="Q115:R115"/>
    <mergeCell ref="T115:U115"/>
    <mergeCell ref="W115:X115"/>
    <mergeCell ref="Z115:AA115"/>
    <mergeCell ref="AG128:AH128"/>
    <mergeCell ref="AC127:AF127"/>
    <mergeCell ref="AG127:AH127"/>
    <mergeCell ref="D128:F128"/>
    <mergeCell ref="G128:H128"/>
    <mergeCell ref="I128:L128"/>
    <mergeCell ref="M128:P128"/>
    <mergeCell ref="Q128:T128"/>
    <mergeCell ref="AC124:AF126"/>
    <mergeCell ref="AG124:AH126"/>
    <mergeCell ref="I125:P125"/>
    <mergeCell ref="Q125:AB125"/>
    <mergeCell ref="I126:L126"/>
    <mergeCell ref="M126:P126"/>
    <mergeCell ref="Q126:T126"/>
    <mergeCell ref="U126:X126"/>
    <mergeCell ref="Y126:AB126"/>
    <mergeCell ref="AG129:AH129"/>
    <mergeCell ref="D130:F130"/>
    <mergeCell ref="G130:H130"/>
    <mergeCell ref="I130:L130"/>
    <mergeCell ref="M130:P130"/>
    <mergeCell ref="Q130:T130"/>
    <mergeCell ref="U130:X130"/>
    <mergeCell ref="AC130:AF130"/>
    <mergeCell ref="AG130:AH130"/>
    <mergeCell ref="U129:X129"/>
    <mergeCell ref="Y129:AB129"/>
    <mergeCell ref="AC129:AF129"/>
    <mergeCell ref="D129:F129"/>
    <mergeCell ref="G129:H129"/>
    <mergeCell ref="I129:L129"/>
    <mergeCell ref="M129:P129"/>
    <mergeCell ref="Q129:T129"/>
    <mergeCell ref="Y130:AB130"/>
    <mergeCell ref="Y133:AB133"/>
    <mergeCell ref="AC135:AF135"/>
    <mergeCell ref="AG133:AH133"/>
    <mergeCell ref="AC131:AF131"/>
    <mergeCell ref="AG131:AH131"/>
    <mergeCell ref="D132:F132"/>
    <mergeCell ref="G132:H132"/>
    <mergeCell ref="I132:L132"/>
    <mergeCell ref="M132:P132"/>
    <mergeCell ref="Q132:T132"/>
    <mergeCell ref="D131:F131"/>
    <mergeCell ref="G131:H131"/>
    <mergeCell ref="I131:L131"/>
    <mergeCell ref="M131:P131"/>
    <mergeCell ref="Q131:T131"/>
    <mergeCell ref="D134:E134"/>
    <mergeCell ref="F134:H134"/>
    <mergeCell ref="I134:J134"/>
    <mergeCell ref="K134:M134"/>
    <mergeCell ref="N134:O134"/>
    <mergeCell ref="S134:T134"/>
    <mergeCell ref="U134:W134"/>
    <mergeCell ref="U132:X132"/>
    <mergeCell ref="Y132:AB132"/>
    <mergeCell ref="AC132:AF132"/>
    <mergeCell ref="A91:B91"/>
    <mergeCell ref="C91:D91"/>
    <mergeCell ref="E91:F91"/>
    <mergeCell ref="U131:X131"/>
    <mergeCell ref="Y131:AB131"/>
    <mergeCell ref="A131:C132"/>
    <mergeCell ref="A127:C128"/>
    <mergeCell ref="U127:X127"/>
    <mergeCell ref="Y127:AB127"/>
    <mergeCell ref="A129:C130"/>
    <mergeCell ref="I127:L127"/>
    <mergeCell ref="M127:P127"/>
    <mergeCell ref="Q127:T127"/>
    <mergeCell ref="U128:X128"/>
    <mergeCell ref="D127:F127"/>
    <mergeCell ref="G127:H127"/>
    <mergeCell ref="D124:F126"/>
    <mergeCell ref="G124:H126"/>
    <mergeCell ref="I124:AB124"/>
    <mergeCell ref="Y128:AB128"/>
    <mergeCell ref="AC128:AF128"/>
    <mergeCell ref="U37:V37"/>
    <mergeCell ref="X37:Y37"/>
    <mergeCell ref="AA37:AB37"/>
    <mergeCell ref="AD37:AE37"/>
    <mergeCell ref="AG37:AH37"/>
    <mergeCell ref="O38:P38"/>
    <mergeCell ref="R38:S38"/>
    <mergeCell ref="G136:AH136"/>
    <mergeCell ref="C74:C78"/>
    <mergeCell ref="C79:C83"/>
    <mergeCell ref="C84:C88"/>
    <mergeCell ref="G135:H135"/>
    <mergeCell ref="I135:P135"/>
    <mergeCell ref="AC133:AF133"/>
    <mergeCell ref="U135:X135"/>
    <mergeCell ref="Y135:AB135"/>
    <mergeCell ref="AG132:AH132"/>
    <mergeCell ref="A133:F133"/>
    <mergeCell ref="G133:H133"/>
    <mergeCell ref="I133:L133"/>
    <mergeCell ref="M133:P133"/>
    <mergeCell ref="Q133:T133"/>
    <mergeCell ref="U133:X133"/>
    <mergeCell ref="Q135:T135"/>
    <mergeCell ref="A135:C135"/>
    <mergeCell ref="A134:C134"/>
    <mergeCell ref="P134:R134"/>
    <mergeCell ref="AG135:AH135"/>
    <mergeCell ref="X134:Y134"/>
    <mergeCell ref="Z134:AB134"/>
    <mergeCell ref="AC134:AD134"/>
    <mergeCell ref="B24:B38"/>
    <mergeCell ref="O35:P35"/>
    <mergeCell ref="R35:S35"/>
    <mergeCell ref="U35:V35"/>
    <mergeCell ref="X35:Y35"/>
    <mergeCell ref="AA35:AB35"/>
    <mergeCell ref="AD35:AE35"/>
    <mergeCell ref="AG35:AH35"/>
    <mergeCell ref="O36:P36"/>
    <mergeCell ref="R36:S36"/>
    <mergeCell ref="U36:V36"/>
    <mergeCell ref="X36:Y36"/>
    <mergeCell ref="AA36:AB36"/>
    <mergeCell ref="AD36:AE36"/>
    <mergeCell ref="AG36:AH36"/>
    <mergeCell ref="O37:P37"/>
    <mergeCell ref="R37:S37"/>
  </mergeCells>
  <phoneticPr fontId="3" type="noConversion"/>
  <conditionalFormatting sqref="I186:J191">
    <cfRule type="cellIs" dxfId="158" priority="56" operator="greaterThan">
      <formula>4</formula>
    </cfRule>
  </conditionalFormatting>
  <conditionalFormatting sqref="Q24">
    <cfRule type="expression" dxfId="157" priority="55">
      <formula>$Q$22*$Q$24-20&lt;-4</formula>
    </cfRule>
  </conditionalFormatting>
  <conditionalFormatting sqref="Q27">
    <cfRule type="expression" dxfId="156" priority="21">
      <formula>$Q$22*$Q$27-36&gt;=-4</formula>
    </cfRule>
    <cfRule type="expression" dxfId="155" priority="54">
      <formula>$Q$22*$Q$27-36&lt;-4</formula>
    </cfRule>
  </conditionalFormatting>
  <conditionalFormatting sqref="T27">
    <cfRule type="expression" dxfId="154" priority="22">
      <formula>$T$22*$T$27-36&gt;=-4</formula>
    </cfRule>
    <cfRule type="expression" dxfId="153" priority="53">
      <formula>$T$22*$T$27-36&lt;-4</formula>
    </cfRule>
  </conditionalFormatting>
  <conditionalFormatting sqref="W27">
    <cfRule type="expression" dxfId="152" priority="23">
      <formula>$W$22*$W$27-36&gt;=-4</formula>
    </cfRule>
    <cfRule type="expression" dxfId="151" priority="52">
      <formula>$W$22*$W$27-36&lt;-4</formula>
    </cfRule>
  </conditionalFormatting>
  <conditionalFormatting sqref="G127:H127">
    <cfRule type="expression" dxfId="150" priority="51">
      <formula>$G$127&gt;4</formula>
    </cfRule>
  </conditionalFormatting>
  <conditionalFormatting sqref="G128:H128">
    <cfRule type="expression" dxfId="149" priority="50">
      <formula>$G$128&gt;4</formula>
    </cfRule>
  </conditionalFormatting>
  <conditionalFormatting sqref="G129:H129">
    <cfRule type="expression" dxfId="148" priority="49">
      <formula>$G$129&gt;4</formula>
    </cfRule>
  </conditionalFormatting>
  <conditionalFormatting sqref="G130:H130">
    <cfRule type="expression" dxfId="147" priority="48">
      <formula>$G$130&gt;4</formula>
    </cfRule>
  </conditionalFormatting>
  <conditionalFormatting sqref="G131:H131">
    <cfRule type="expression" dxfId="146" priority="47">
      <formula>$G$131&gt;4</formula>
    </cfRule>
  </conditionalFormatting>
  <conditionalFormatting sqref="G132:H133 G135:H135">
    <cfRule type="expression" dxfId="145" priority="46">
      <formula>$G$132&gt;4</formula>
    </cfRule>
  </conditionalFormatting>
  <conditionalFormatting sqref="Q90">
    <cfRule type="expression" dxfId="144" priority="45">
      <formula>$Q$90&gt;24</formula>
    </cfRule>
  </conditionalFormatting>
  <conditionalFormatting sqref="AF89">
    <cfRule type="expression" dxfId="143" priority="40">
      <formula>$AF$90&gt;24</formula>
    </cfRule>
  </conditionalFormatting>
  <conditionalFormatting sqref="AF89">
    <cfRule type="expression" dxfId="142" priority="34">
      <formula>$Q$90&gt;24</formula>
    </cfRule>
  </conditionalFormatting>
  <conditionalFormatting sqref="AB11">
    <cfRule type="expression" dxfId="141" priority="33">
      <formula>$AB$11&lt;&gt;19-$T$121+$T$97+$T$100</formula>
    </cfRule>
  </conditionalFormatting>
  <conditionalFormatting sqref="AB13">
    <cfRule type="expression" dxfId="140" priority="32">
      <formula>$AB$13&lt;&gt;19-$Z$121</formula>
    </cfRule>
  </conditionalFormatting>
  <conditionalFormatting sqref="AB14">
    <cfRule type="expression" dxfId="139" priority="31">
      <formula>$AB$14&lt;&gt;19-$AC$121</formula>
    </cfRule>
  </conditionalFormatting>
  <conditionalFormatting sqref="AB15">
    <cfRule type="expression" dxfId="138" priority="30">
      <formula>$AB$15&lt;&gt;19-$AF$121</formula>
    </cfRule>
  </conditionalFormatting>
  <conditionalFormatting sqref="AB10">
    <cfRule type="expression" dxfId="137" priority="29">
      <formula>$AB$10&lt;&gt;19-$Q$121</formula>
    </cfRule>
  </conditionalFormatting>
  <conditionalFormatting sqref="AB12">
    <cfRule type="expression" dxfId="136" priority="28">
      <formula>$AB$12&lt;&gt;19-$W$121+$W$98+$W$101</formula>
    </cfRule>
  </conditionalFormatting>
  <conditionalFormatting sqref="Q28">
    <cfRule type="expression" dxfId="135" priority="27">
      <formula>$Q$22+$T$22&lt;27</formula>
    </cfRule>
  </conditionalFormatting>
  <conditionalFormatting sqref="T28">
    <cfRule type="expression" dxfId="134" priority="26">
      <formula>$Q$22+$T$22&lt;27</formula>
    </cfRule>
  </conditionalFormatting>
  <conditionalFormatting sqref="Q29">
    <cfRule type="expression" dxfId="133" priority="24">
      <formula>$Q$22*$Q$29-36&gt;=-4</formula>
    </cfRule>
    <cfRule type="expression" dxfId="132" priority="25">
      <formula>$Q$22*$Q$29-36&lt;-4</formula>
    </cfRule>
  </conditionalFormatting>
  <conditionalFormatting sqref="AF89">
    <cfRule type="expression" dxfId="131" priority="15">
      <formula>$Q$90&gt;24</formula>
    </cfRule>
  </conditionalFormatting>
  <conditionalFormatting sqref="T90">
    <cfRule type="expression" dxfId="130" priority="14">
      <formula>$T$90&gt;26</formula>
    </cfRule>
  </conditionalFormatting>
  <conditionalFormatting sqref="W90">
    <cfRule type="expression" dxfId="129" priority="13">
      <formula>$W$90&gt;26</formula>
    </cfRule>
  </conditionalFormatting>
  <conditionalFormatting sqref="Z90">
    <cfRule type="expression" dxfId="128" priority="12">
      <formula>$Z$90&gt;28</formula>
    </cfRule>
  </conditionalFormatting>
  <conditionalFormatting sqref="AC90">
    <cfRule type="expression" dxfId="127" priority="11">
      <formula>$AC$90&gt;28</formula>
    </cfRule>
  </conditionalFormatting>
  <conditionalFormatting sqref="AF90">
    <cfRule type="expression" dxfId="126" priority="10">
      <formula>$Q$90&gt;26</formula>
    </cfRule>
  </conditionalFormatting>
  <conditionalFormatting sqref="W26">
    <cfRule type="expression" dxfId="125" priority="9">
      <formula>$W$26*$W$22-32&lt;-4</formula>
    </cfRule>
  </conditionalFormatting>
  <conditionalFormatting sqref="Z26">
    <cfRule type="expression" dxfId="124" priority="8">
      <formula>$Z$26*$Z$22-24&lt;-4</formula>
    </cfRule>
  </conditionalFormatting>
  <conditionalFormatting sqref="T25">
    <cfRule type="expression" dxfId="123" priority="7">
      <formula>$T$25*$T$22-36&lt;-4</formula>
    </cfRule>
  </conditionalFormatting>
  <conditionalFormatting sqref="T24">
    <cfRule type="expression" dxfId="122" priority="6">
      <formula>$T$24*$T$22-12&lt;-4</formula>
    </cfRule>
  </conditionalFormatting>
  <conditionalFormatting sqref="T34">
    <cfRule type="expression" dxfId="121" priority="1">
      <formula>T34*T22&lt;32</formula>
    </cfRule>
  </conditionalFormatting>
  <dataValidations count="33">
    <dataValidation type="list" allowBlank="1" showInputMessage="1" showErrorMessage="1" sqref="C5:J5">
      <formula1>"文法与管理学院,机电工程学院,电气与信息工程学院,建筑与测绘工程学院,基础教育学院"</formula1>
    </dataValidation>
    <dataValidation type="list" allowBlank="1" showInputMessage="1" showErrorMessage="1" promptTitle="填写提示" prompt=":代表考试所在周；&#10;◇代表实训周；&#10;◇:代表实训考试周;&#10;⊙代表课程设计周；&#10;☆代表顶岗实习周；&#10;★代表企业岗位实习；&#10;※代表公益劳动与机动周；&#10;△代表入学、军事和毕业教育；&#10;◆代表假期。" sqref="B10:AA15">
      <formula1>"△,:,☆,★,◇,◇:,◆,⊙"</formula1>
    </dataValidation>
    <dataValidation type="list" allowBlank="1" showInputMessage="1" showErrorMessage="1" sqref="C6:J6">
      <formula1>"文法系,机电工程学院,电气与信息工程学院,建筑与测绘工程学院,经济管理系,基础教育学院"</formula1>
    </dataValidation>
    <dataValidation operator="greaterThan" allowBlank="1" showInputMessage="1" showErrorMessage="1" errorTitle="输入非法数据" error="课程周学时只能输入大于0的整数。" promptTitle="课程周学时" prompt="课程在第一学期的周学时数，只能输入大于0的整数。" sqref="Q89 AC89 T89 W89 Z89 AF89"/>
    <dataValidation type="decimal" allowBlank="1" showInputMessage="1" showErrorMessage="1" promptTitle="填写提示" prompt="理论授课时间占总授课时间的比例。&#10;例如：&#10;课程实践授课时间占总授课时间比例为30%，则填写30即可。&#10;该比例原则上不能超过70%；如果超过70%，建议开设实践课。" sqref="M121:M122 M91:N92">
      <formula1>0</formula1>
      <formula2>0.7</formula2>
    </dataValidation>
    <dataValidation type="whole" operator="greaterThan" allowBlank="1" showInputMessage="1" showErrorMessage="1" errorTitle="输入非法数据" error="课程周学时只能输入大于0的整数。" promptTitle="课程周学时" prompt="课程在第三学期的周学时数，只能输入大于0的整数。" sqref="S91:S92 S121:S122">
      <formula1>0</formula1>
    </dataValidation>
    <dataValidation type="whole" operator="greaterThan" allowBlank="1" showInputMessage="1" showErrorMessage="1" promptTitle="输入提示" prompt="输入课程考查所在的学期。&#10;例：&#10;课程在第2学期为考查课，则输入2；&#10;课程在第1、3学期为考查课，则输入13。" sqref="J128:J129">
      <formula1>0</formula1>
    </dataValidation>
    <dataValidation type="whole" allowBlank="1" showInputMessage="1" showErrorMessage="1" promptTitle="填写提示" prompt="填写本课程在该学期的实训周数。&#10;只能是1至18之间的整数。" sqref="T143:U181 AF143:AG181 W143:X181 Z143:AA181 Q143:R181 AC143:AD181">
      <formula1>1</formula1>
      <formula2>18</formula2>
    </dataValidation>
    <dataValidation allowBlank="1" showInputMessage="1" showErrorMessage="1" promptTitle="填写提示" prompt="填写开设的课程名称" sqref="B145:K181"/>
    <dataValidation type="whole" operator="greaterThan" allowBlank="1" showInputMessage="1" showErrorMessage="1" promptTitle="输入提示" prompt="输入课程考试所在的学期。&#10;例：&#10;课程在第2学期为考试课，则输入2；&#10;课程在第1、3学期为考试课，则输入13。" sqref="I127:I129">
      <formula1>0</formula1>
    </dataValidation>
    <dataValidation allowBlank="1" showInputMessage="1" showErrorMessage="1" promptTitle="输入提示" prompt="输入课程名称" sqref="G124 D124 E128:F128 D122 D96:D103 D92 E130:F130 D40:D42 D106:D120 D44:D88 E135:G135 E132:F133 G127:G133 D127:D135"/>
    <dataValidation type="whole" operator="greaterThanOrEqual" allowBlank="1" showInputMessage="1" showErrorMessage="1" sqref="N139:P139 AC135 W135 L137:M139 Z135 L130 AF135 Q137:AH139">
      <formula1>0</formula1>
    </dataValidation>
    <dataValidation operator="greaterThan" allowBlank="1" showInputMessage="1" showErrorMessage="1" sqref="K44:L88 K128:L129 K40:L42 K91:L92 K96:L122"/>
    <dataValidation operator="greaterThan" allowBlank="1" showInputMessage="1" showErrorMessage="1" errorTitle="输入非法数据" error="课程周学时只能输入大于0的整数。" promptTitle="课程周学时" prompt="课程在第三学期的周学时数，只能输入大于0的整数。" sqref="S96:S120 AD121:AD122 U121:U122 AG121:AG122 AG91:AH92 U91:V92 X122 M96:M120 AA91:AB92 AD91:AE92 V96:V122 X91:Y92 AB96:AB122 Y96:Y122 AH96:AH122 AA121:AA122 AG124 AE96:AE122"/>
    <dataValidation operator="greaterThanOrEqual" allowBlank="1" showInputMessage="1" showErrorMessage="1" sqref="Q135:T135"/>
    <dataValidation type="whole" operator="greaterThan" allowBlank="1" showInputMessage="1" showErrorMessage="1" errorTitle="输入非法数据" error="课程周学时只能输入大于0的整数。" promptTitle="课程周学时" prompt="课程在第五学期的周学时数，只能输入大于0的整数。" sqref="AC91:AC92 AC25:AC42 AC44:AC88">
      <formula1>0</formula1>
    </dataValidation>
    <dataValidation type="whole" operator="greaterThan" allowBlank="1" showInputMessage="1" showErrorMessage="1" promptTitle="填写提示" prompt="填写课程在第二学期的周学时，大于0的整数。" sqref="T91:T92 T44:T88 T25:T42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一学期的周学时数，只能输入大于0的整数。" sqref="Z90 AF43 Q25:Q88 AC90 T90 W90 T43 W43 Z43 AC43 Q90:Q92 AF90">
      <formula1>0</formula1>
    </dataValidation>
    <dataValidation type="whole" operator="greaterThan" allowBlank="1" showInputMessage="1" showErrorMessage="1" promptTitle="填写提示" prompt="输入课程在第三学期的周学时，只能输入大于0的整数" sqref="W91:W92 W44:W88 W25:W42">
      <formula1>0</formula1>
    </dataValidation>
    <dataValidation type="whole" operator="greaterThan" allowBlank="1" showInputMessage="1" showErrorMessage="1" promptTitle="输入提示" prompt="课程在第四学期的周学时，只能填写大于0的整数。" sqref="Z91:Z92 Z25:Z42 Z44:Z88">
      <formula1>0</formula1>
    </dataValidation>
    <dataValidation type="whole" operator="greaterThan" allowBlank="1" showInputMessage="1" showErrorMessage="1" promptTitle="输入提示" prompt="课程在第六学期的周学时，只能填写大于0的整数" sqref="AF91:AF92 AF25:AF42 AF44:AF88">
      <formula1>0</formula1>
    </dataValidation>
    <dataValidation operator="greaterThan" allowBlank="1" showInputMessage="1" showErrorMessage="1" promptTitle="课程总学分" prompt="理论课按每16学时计1学分。对于跨学期开设的课程，应首先计算出该课程每一学期的学分，然后求和得出该课程的总学分。每门课每学期学分以0.5学分为单位折算，折算方法为二舍三入、七退八进。" sqref="N26:N29"/>
    <dataValidation type="whole" operator="greaterThan" allowBlank="1" showInputMessage="1" showErrorMessage="1" sqref="K25:L39">
      <formula1>0</formula1>
    </dataValidation>
    <dataValidation operator="greaterThan" allowBlank="1" showInputMessage="1" showErrorMessage="1" promptTitle="输入提示" prompt="输入课程考查所在的学期。&#10;例：&#10;课程在第2学期为考查课，则输入2；&#10;课程在第1、3学期为考查课，则输入13。" sqref="I124"/>
    <dataValidation operator="greaterThan" allowBlank="1" showInputMessage="1" showErrorMessage="1" promptTitle="输入提示" prompt="输入课程考试所在的学期。&#10;例：&#10;课程在第2学期为考试课，则输入2；&#10;课程在第1、3学期为考试课，则输入13。" sqref="I125:P125 I126:L126"/>
    <dataValidation operator="greaterThanOrEqual" allowBlank="1" showInputMessage="1" showErrorMessage="1" promptTitle="填写提示" prompt="课程在第一学期周学时，只能填写大于0的整数。" sqref="Q125 Q121:Q122"/>
    <dataValidation allowBlank="1" showInputMessage="1" showErrorMessage="1" promptTitle="填写提示" prompt="理论授课时间占总授课时间的比例。&#10;例如：&#10;课程实践授课时间占总授课时间比例为30%，则填写30即可。&#10;该比例原则上不能超过70%；如果超过70%，建议开设实践课。" sqref="M126 M127:P132 AG89:AH90 O89:P90 R89:S90 U89:V90 X89:Y90 AA89:AB90 AD89:AE90 M30:N90"/>
    <dataValidation type="decimal" allowBlank="1" showInputMessage="1" showErrorMessage="1" sqref="Q96:R120 T96:U120 W96:X120 Z96:AA120 AC96:AD120 AF96:AG120">
      <formula1>0</formula1>
      <formula2>19</formula2>
    </dataValidation>
    <dataValidation operator="greaterThan" allowBlank="1" showInputMessage="1" showErrorMessage="1" promptTitle="填写提示" prompt="课程在第二学期周学时，只能填写大于0的整数。" sqref="T121:T122"/>
    <dataValidation operator="greaterThan" allowBlank="1" showInputMessage="1" showErrorMessage="1" promptTitle="填写提示" prompt="课程在第三学期的周学时数，只能输入大于0的整数。" sqref="W121:W122"/>
    <dataValidation operator="greaterThan" allowBlank="1" showInputMessage="1" showErrorMessage="1" promptTitle="填写提示" prompt="课程在第四学期周学时，只能填写大于0的整数。" sqref="Z121:Z122"/>
    <dataValidation operator="greaterThan" allowBlank="1" showInputMessage="1" showErrorMessage="1" promptTitle="填写提示" prompt="课程在第五学期的周学时数，只能输入大于0的整数。" sqref="AC121:AC122"/>
    <dataValidation operator="greaterThan" allowBlank="1" showInputMessage="1" showErrorMessage="1" promptTitle="填写提示" prompt="课程在第六学期周学时，只能填写大于0的整数。" sqref="AF121:AF122"/>
  </dataValidations>
  <pageMargins left="0.70866141732283472" right="0.70866141732283472" top="0.74803149606299213" bottom="0.55118110236220474" header="0.31496062992125984" footer="0.31496062992125984"/>
  <pageSetup paperSize="9" scale="50" fitToHeight="2" orientation="portrait" verticalDpi="1200" r:id="rId1"/>
  <headerFooter>
    <oddHeader>&amp;C&amp;"宋体,加粗"&amp;24&amp;U北京工业职业技术学院2020级教学计划表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H193"/>
  <sheetViews>
    <sheetView showGridLines="0" view="pageBreakPreview" topLeftCell="A29" zoomScaleNormal="50" zoomScaleSheetLayoutView="100" workbookViewId="0">
      <selection activeCell="D36" sqref="D36:J36"/>
    </sheetView>
  </sheetViews>
  <sheetFormatPr defaultRowHeight="14.25"/>
  <cols>
    <col min="1" max="1" width="4.5" style="1" customWidth="1"/>
    <col min="2" max="34" width="4.625" style="1" customWidth="1"/>
    <col min="35" max="16384" width="9" style="1"/>
  </cols>
  <sheetData>
    <row r="4" spans="1:34" ht="15" customHeight="1" thickBot="1">
      <c r="A4" s="71" t="s">
        <v>0</v>
      </c>
      <c r="B4" s="70"/>
      <c r="C4" s="232"/>
      <c r="D4" s="232"/>
      <c r="E4" s="232"/>
      <c r="F4" s="232"/>
      <c r="G4" s="232"/>
      <c r="H4" s="232"/>
      <c r="I4" s="232"/>
      <c r="J4" s="232"/>
      <c r="K4" s="233" t="s">
        <v>1</v>
      </c>
      <c r="L4" s="233"/>
      <c r="M4" s="233"/>
      <c r="N4" s="234" t="s">
        <v>2</v>
      </c>
      <c r="O4" s="234"/>
      <c r="S4" s="235" t="s">
        <v>3</v>
      </c>
      <c r="T4" s="235"/>
      <c r="U4" s="235"/>
      <c r="V4" s="234" t="s">
        <v>4</v>
      </c>
      <c r="W4" s="234"/>
      <c r="AA4" s="211" t="s">
        <v>5</v>
      </c>
      <c r="AB4" s="211"/>
      <c r="AC4" s="211"/>
      <c r="AD4" s="225" t="s">
        <v>6</v>
      </c>
      <c r="AE4" s="225"/>
      <c r="AF4" s="87"/>
    </row>
    <row r="5" spans="1:34" ht="15" customHeight="1" thickBot="1">
      <c r="A5" s="226" t="s">
        <v>77</v>
      </c>
      <c r="B5" s="226"/>
      <c r="C5" s="227"/>
      <c r="D5" s="227"/>
      <c r="E5" s="227"/>
      <c r="F5" s="227"/>
      <c r="G5" s="227"/>
      <c r="H5" s="227"/>
      <c r="I5" s="227"/>
      <c r="J5" s="227"/>
      <c r="K5" s="211" t="s">
        <v>7</v>
      </c>
      <c r="L5" s="211"/>
      <c r="M5" s="211"/>
      <c r="N5" s="228"/>
      <c r="O5" s="228"/>
      <c r="S5" s="229" t="s">
        <v>8</v>
      </c>
      <c r="T5" s="230"/>
      <c r="U5" s="230"/>
      <c r="V5" s="228"/>
      <c r="W5" s="228"/>
      <c r="AA5" s="211" t="s">
        <v>9</v>
      </c>
      <c r="AB5" s="211"/>
      <c r="AC5" s="211"/>
      <c r="AD5" s="231"/>
      <c r="AE5" s="231"/>
      <c r="AF5" s="231"/>
    </row>
    <row r="6" spans="1:34" ht="15" customHeight="1">
      <c r="A6" s="90"/>
      <c r="B6" s="90"/>
      <c r="C6" s="68"/>
      <c r="D6" s="68"/>
      <c r="E6" s="68"/>
      <c r="F6" s="68"/>
      <c r="G6" s="68"/>
      <c r="H6" s="68"/>
      <c r="I6" s="68"/>
      <c r="J6" s="68"/>
      <c r="K6" s="63"/>
      <c r="L6" s="63"/>
      <c r="M6" s="63"/>
      <c r="N6" s="65"/>
      <c r="O6" s="65"/>
      <c r="P6" s="64"/>
      <c r="Q6" s="64"/>
      <c r="R6" s="64"/>
      <c r="S6" s="67"/>
      <c r="T6" s="66"/>
      <c r="U6" s="66"/>
      <c r="V6" s="65"/>
      <c r="W6" s="65"/>
      <c r="X6" s="64"/>
      <c r="Y6" s="64"/>
      <c r="Z6" s="64"/>
      <c r="AA6" s="63"/>
      <c r="AB6" s="63"/>
      <c r="AC6" s="63"/>
      <c r="AD6" s="62"/>
      <c r="AE6" s="62"/>
      <c r="AF6" s="62"/>
    </row>
    <row r="7" spans="1:34" ht="18.75" customHeight="1" thickBot="1">
      <c r="A7" s="218" t="s">
        <v>10</v>
      </c>
      <c r="B7" s="218"/>
      <c r="C7" s="218"/>
      <c r="D7" s="218"/>
      <c r="E7" s="218"/>
      <c r="F7" s="218"/>
      <c r="G7" s="218"/>
      <c r="H7" s="218"/>
    </row>
    <row r="8" spans="1:34" ht="14.25" customHeight="1" thickBot="1">
      <c r="A8" s="219"/>
      <c r="B8" s="221"/>
      <c r="C8" s="221"/>
      <c r="D8" s="221"/>
      <c r="E8" s="221"/>
      <c r="F8" s="221"/>
      <c r="G8" s="221"/>
      <c r="H8" s="221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10" t="s">
        <v>11</v>
      </c>
      <c r="AC8" s="210"/>
      <c r="AD8" s="210"/>
      <c r="AE8" s="210"/>
      <c r="AF8" s="223" t="s">
        <v>12</v>
      </c>
      <c r="AG8" s="209" t="s">
        <v>13</v>
      </c>
      <c r="AH8" s="209" t="s">
        <v>14</v>
      </c>
    </row>
    <row r="9" spans="1:34" ht="60" customHeight="1" thickBot="1">
      <c r="A9" s="220"/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9</v>
      </c>
      <c r="K9" s="86">
        <v>10</v>
      </c>
      <c r="L9" s="86">
        <v>11</v>
      </c>
      <c r="M9" s="86">
        <v>12</v>
      </c>
      <c r="N9" s="86">
        <v>13</v>
      </c>
      <c r="O9" s="86">
        <v>14</v>
      </c>
      <c r="P9" s="86">
        <v>15</v>
      </c>
      <c r="Q9" s="86">
        <v>16</v>
      </c>
      <c r="R9" s="86">
        <v>17</v>
      </c>
      <c r="S9" s="86">
        <v>18</v>
      </c>
      <c r="T9" s="86">
        <v>19</v>
      </c>
      <c r="U9" s="86">
        <v>20</v>
      </c>
      <c r="V9" s="86">
        <v>21</v>
      </c>
      <c r="W9" s="86">
        <v>22</v>
      </c>
      <c r="X9" s="86">
        <v>23</v>
      </c>
      <c r="Y9" s="86">
        <v>24</v>
      </c>
      <c r="Z9" s="86">
        <v>25</v>
      </c>
      <c r="AA9" s="86">
        <v>26</v>
      </c>
      <c r="AB9" s="61" t="s">
        <v>15</v>
      </c>
      <c r="AC9" s="61" t="s">
        <v>16</v>
      </c>
      <c r="AD9" s="61" t="s">
        <v>17</v>
      </c>
      <c r="AE9" s="61" t="s">
        <v>18</v>
      </c>
      <c r="AF9" s="224"/>
      <c r="AG9" s="210"/>
      <c r="AH9" s="210"/>
    </row>
    <row r="10" spans="1:34" ht="15" thickBot="1">
      <c r="A10" s="86">
        <v>1</v>
      </c>
      <c r="B10" s="60" t="s">
        <v>19</v>
      </c>
      <c r="C10" s="60" t="s">
        <v>75</v>
      </c>
      <c r="D10" s="60"/>
      <c r="E10" s="58" t="s">
        <v>20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6" t="s">
        <v>21</v>
      </c>
      <c r="V10" s="56" t="s">
        <v>21</v>
      </c>
      <c r="W10" s="56" t="s">
        <v>21</v>
      </c>
      <c r="X10" s="56" t="s">
        <v>21</v>
      </c>
      <c r="Y10" s="56" t="s">
        <v>21</v>
      </c>
      <c r="Z10" s="56" t="s">
        <v>21</v>
      </c>
      <c r="AA10" s="56" t="s">
        <v>21</v>
      </c>
      <c r="AB10" s="86">
        <f t="shared" ref="AB10:AB15" si="0">COUNTBLANK(B10:AA10)+COUNTIF(B10:AA10,":")</f>
        <v>16</v>
      </c>
      <c r="AC10" s="86">
        <f t="shared" ref="AC10:AC15" si="1">COUNTIF(B10:AA10,"◇")+COUNTIF(B10:AA10,"◇:")</f>
        <v>0</v>
      </c>
      <c r="AD10" s="86">
        <f t="shared" ref="AD10:AD15" si="2">COUNTIF(B10:AA10,"⊙")+COUNTIF(B10:AA10,"⊙:")</f>
        <v>0</v>
      </c>
      <c r="AE10" s="86">
        <f t="shared" ref="AE10:AE15" si="3">COUNTIF(B10:AA10,"☆")</f>
        <v>0</v>
      </c>
      <c r="AF10" s="86">
        <f t="shared" ref="AF10:AF15" si="4">COUNTIF(B10:AA10,"△")++COUNTIF(B10:AA10,"※")</f>
        <v>3</v>
      </c>
      <c r="AG10" s="86">
        <f t="shared" ref="AG10:AG15" si="5">COUNTIF(B10:AA10,"◆")</f>
        <v>7</v>
      </c>
      <c r="AH10" s="86">
        <f t="shared" ref="AH10:AH15" si="6">SUM(AB10:AG10)</f>
        <v>26</v>
      </c>
    </row>
    <row r="11" spans="1:34" ht="15" thickBot="1">
      <c r="A11" s="86">
        <v>2</v>
      </c>
      <c r="B11" s="58" t="s">
        <v>20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6" t="s">
        <v>21</v>
      </c>
      <c r="V11" s="56" t="s">
        <v>21</v>
      </c>
      <c r="W11" s="56" t="s">
        <v>21</v>
      </c>
      <c r="X11" s="56" t="s">
        <v>21</v>
      </c>
      <c r="Y11" s="56" t="s">
        <v>21</v>
      </c>
      <c r="Z11" s="56" t="s">
        <v>21</v>
      </c>
      <c r="AA11" s="56" t="s">
        <v>21</v>
      </c>
      <c r="AB11" s="86">
        <f t="shared" si="0"/>
        <v>18</v>
      </c>
      <c r="AC11" s="86">
        <f t="shared" si="1"/>
        <v>0</v>
      </c>
      <c r="AD11" s="86">
        <f t="shared" si="2"/>
        <v>0</v>
      </c>
      <c r="AE11" s="86">
        <f t="shared" si="3"/>
        <v>0</v>
      </c>
      <c r="AF11" s="86">
        <f t="shared" si="4"/>
        <v>1</v>
      </c>
      <c r="AG11" s="86">
        <f t="shared" si="5"/>
        <v>7</v>
      </c>
      <c r="AH11" s="88">
        <f t="shared" si="6"/>
        <v>26</v>
      </c>
    </row>
    <row r="12" spans="1:34" ht="15" thickBot="1">
      <c r="A12" s="86">
        <v>3</v>
      </c>
      <c r="B12" s="58" t="s">
        <v>20</v>
      </c>
      <c r="C12" s="58" t="s">
        <v>20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6" t="s">
        <v>21</v>
      </c>
      <c r="V12" s="56" t="s">
        <v>21</v>
      </c>
      <c r="W12" s="56" t="s">
        <v>21</v>
      </c>
      <c r="X12" s="56" t="s">
        <v>21</v>
      </c>
      <c r="Y12" s="56" t="s">
        <v>21</v>
      </c>
      <c r="Z12" s="56" t="s">
        <v>21</v>
      </c>
      <c r="AA12" s="56" t="s">
        <v>21</v>
      </c>
      <c r="AB12" s="86">
        <f t="shared" si="0"/>
        <v>17</v>
      </c>
      <c r="AC12" s="86">
        <f t="shared" si="1"/>
        <v>0</v>
      </c>
      <c r="AD12" s="86">
        <f t="shared" si="2"/>
        <v>0</v>
      </c>
      <c r="AE12" s="86">
        <f t="shared" si="3"/>
        <v>0</v>
      </c>
      <c r="AF12" s="86">
        <f t="shared" si="4"/>
        <v>2</v>
      </c>
      <c r="AG12" s="86">
        <f t="shared" si="5"/>
        <v>7</v>
      </c>
      <c r="AH12" s="88">
        <f t="shared" si="6"/>
        <v>26</v>
      </c>
    </row>
    <row r="13" spans="1:34" ht="15" thickBot="1">
      <c r="A13" s="86">
        <v>4</v>
      </c>
      <c r="B13" s="58" t="s">
        <v>20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6" t="s">
        <v>21</v>
      </c>
      <c r="V13" s="56" t="s">
        <v>21</v>
      </c>
      <c r="W13" s="56" t="s">
        <v>21</v>
      </c>
      <c r="X13" s="56" t="s">
        <v>21</v>
      </c>
      <c r="Y13" s="56" t="s">
        <v>21</v>
      </c>
      <c r="Z13" s="56" t="s">
        <v>21</v>
      </c>
      <c r="AA13" s="56" t="s">
        <v>21</v>
      </c>
      <c r="AB13" s="86">
        <f t="shared" si="0"/>
        <v>18</v>
      </c>
      <c r="AC13" s="86">
        <f t="shared" si="1"/>
        <v>0</v>
      </c>
      <c r="AD13" s="86">
        <f t="shared" si="2"/>
        <v>0</v>
      </c>
      <c r="AE13" s="86">
        <f t="shared" si="3"/>
        <v>0</v>
      </c>
      <c r="AF13" s="86">
        <f t="shared" si="4"/>
        <v>1</v>
      </c>
      <c r="AG13" s="86">
        <f t="shared" si="5"/>
        <v>7</v>
      </c>
      <c r="AH13" s="88">
        <f t="shared" si="6"/>
        <v>26</v>
      </c>
    </row>
    <row r="14" spans="1:34" ht="15" thickBot="1">
      <c r="A14" s="86">
        <v>5</v>
      </c>
      <c r="B14" s="58" t="s">
        <v>20</v>
      </c>
      <c r="C14" s="58" t="s">
        <v>20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6" t="s">
        <v>21</v>
      </c>
      <c r="V14" s="56" t="s">
        <v>21</v>
      </c>
      <c r="W14" s="56" t="s">
        <v>21</v>
      </c>
      <c r="X14" s="56" t="s">
        <v>21</v>
      </c>
      <c r="Y14" s="56" t="s">
        <v>21</v>
      </c>
      <c r="Z14" s="56" t="s">
        <v>21</v>
      </c>
      <c r="AA14" s="56" t="s">
        <v>21</v>
      </c>
      <c r="AB14" s="86">
        <f t="shared" si="0"/>
        <v>17</v>
      </c>
      <c r="AC14" s="86">
        <f t="shared" si="1"/>
        <v>0</v>
      </c>
      <c r="AD14" s="86">
        <f t="shared" si="2"/>
        <v>0</v>
      </c>
      <c r="AE14" s="86">
        <f t="shared" si="3"/>
        <v>0</v>
      </c>
      <c r="AF14" s="86">
        <f t="shared" si="4"/>
        <v>2</v>
      </c>
      <c r="AG14" s="86">
        <f t="shared" si="5"/>
        <v>7</v>
      </c>
      <c r="AH14" s="88">
        <f t="shared" si="6"/>
        <v>26</v>
      </c>
    </row>
    <row r="15" spans="1:34" ht="15" thickBot="1">
      <c r="A15" s="86">
        <v>6</v>
      </c>
      <c r="B15" s="56" t="s">
        <v>22</v>
      </c>
      <c r="C15" s="56" t="s">
        <v>22</v>
      </c>
      <c r="D15" s="56" t="s">
        <v>22</v>
      </c>
      <c r="E15" s="56" t="s">
        <v>22</v>
      </c>
      <c r="F15" s="56" t="s">
        <v>22</v>
      </c>
      <c r="G15" s="56" t="s">
        <v>22</v>
      </c>
      <c r="H15" s="56" t="s">
        <v>22</v>
      </c>
      <c r="I15" s="56" t="s">
        <v>22</v>
      </c>
      <c r="J15" s="56" t="s">
        <v>22</v>
      </c>
      <c r="K15" s="56" t="s">
        <v>22</v>
      </c>
      <c r="L15" s="56" t="s">
        <v>22</v>
      </c>
      <c r="M15" s="56" t="s">
        <v>22</v>
      </c>
      <c r="N15" s="56" t="s">
        <v>22</v>
      </c>
      <c r="O15" s="56" t="s">
        <v>22</v>
      </c>
      <c r="P15" s="56" t="s">
        <v>22</v>
      </c>
      <c r="Q15" s="56" t="s">
        <v>22</v>
      </c>
      <c r="R15" s="56" t="s">
        <v>22</v>
      </c>
      <c r="S15" s="56" t="s">
        <v>22</v>
      </c>
      <c r="T15" s="56" t="s">
        <v>19</v>
      </c>
      <c r="U15" s="56" t="s">
        <v>21</v>
      </c>
      <c r="V15" s="56" t="s">
        <v>21</v>
      </c>
      <c r="W15" s="56" t="s">
        <v>21</v>
      </c>
      <c r="X15" s="56" t="s">
        <v>21</v>
      </c>
      <c r="Y15" s="56" t="s">
        <v>21</v>
      </c>
      <c r="Z15" s="56" t="s">
        <v>21</v>
      </c>
      <c r="AA15" s="56" t="s">
        <v>21</v>
      </c>
      <c r="AB15" s="86">
        <f t="shared" si="0"/>
        <v>0</v>
      </c>
      <c r="AC15" s="86">
        <f t="shared" si="1"/>
        <v>0</v>
      </c>
      <c r="AD15" s="86">
        <f t="shared" si="2"/>
        <v>0</v>
      </c>
      <c r="AE15" s="86">
        <f t="shared" si="3"/>
        <v>18</v>
      </c>
      <c r="AF15" s="86">
        <f t="shared" si="4"/>
        <v>1</v>
      </c>
      <c r="AG15" s="86">
        <f t="shared" si="5"/>
        <v>7</v>
      </c>
      <c r="AH15" s="88">
        <f t="shared" si="6"/>
        <v>26</v>
      </c>
    </row>
    <row r="16" spans="1:34" ht="15" thickBo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2"/>
      <c r="AA16" s="54" t="s">
        <v>23</v>
      </c>
      <c r="AB16" s="86">
        <f t="shared" ref="AB16:AH16" si="7">SUM(AB10:AB15)</f>
        <v>86</v>
      </c>
      <c r="AC16" s="86">
        <f t="shared" si="7"/>
        <v>0</v>
      </c>
      <c r="AD16" s="86">
        <f t="shared" si="7"/>
        <v>0</v>
      </c>
      <c r="AE16" s="86">
        <f t="shared" si="7"/>
        <v>18</v>
      </c>
      <c r="AF16" s="86">
        <f t="shared" si="7"/>
        <v>10</v>
      </c>
      <c r="AG16" s="86">
        <f t="shared" si="7"/>
        <v>42</v>
      </c>
      <c r="AH16" s="86">
        <f t="shared" si="7"/>
        <v>156</v>
      </c>
    </row>
    <row r="17" spans="1:34">
      <c r="A17" s="1" t="s">
        <v>24</v>
      </c>
      <c r="C17" s="85" t="s">
        <v>25</v>
      </c>
      <c r="D17" s="213" t="s">
        <v>26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</row>
    <row r="18" spans="1:34">
      <c r="C18" s="85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</row>
    <row r="19" spans="1:34" ht="18.75" customHeight="1" thickBot="1">
      <c r="A19" s="214" t="s">
        <v>71</v>
      </c>
      <c r="B19" s="214"/>
      <c r="C19" s="214"/>
      <c r="D19" s="214"/>
      <c r="E19" s="214"/>
      <c r="F19" s="214"/>
      <c r="G19" s="214"/>
      <c r="H19" s="214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ht="15.95" customHeight="1">
      <c r="A20" s="144" t="s">
        <v>27</v>
      </c>
      <c r="B20" s="145"/>
      <c r="C20" s="145" t="s">
        <v>28</v>
      </c>
      <c r="D20" s="206" t="s">
        <v>51</v>
      </c>
      <c r="E20" s="206"/>
      <c r="F20" s="206"/>
      <c r="G20" s="206"/>
      <c r="H20" s="206"/>
      <c r="I20" s="206"/>
      <c r="J20" s="206"/>
      <c r="K20" s="145" t="s">
        <v>29</v>
      </c>
      <c r="L20" s="145"/>
      <c r="M20" s="215" t="s">
        <v>30</v>
      </c>
      <c r="N20" s="215" t="s">
        <v>97</v>
      </c>
      <c r="O20" s="204" t="s">
        <v>31</v>
      </c>
      <c r="P20" s="204"/>
      <c r="Q20" s="206" t="s">
        <v>32</v>
      </c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7"/>
    </row>
    <row r="21" spans="1:34" ht="15.95" customHeight="1">
      <c r="A21" s="138"/>
      <c r="B21" s="139"/>
      <c r="C21" s="139"/>
      <c r="D21" s="140"/>
      <c r="E21" s="140"/>
      <c r="F21" s="140"/>
      <c r="G21" s="140"/>
      <c r="H21" s="140"/>
      <c r="I21" s="140"/>
      <c r="J21" s="140"/>
      <c r="K21" s="208" t="s">
        <v>33</v>
      </c>
      <c r="L21" s="208" t="s">
        <v>34</v>
      </c>
      <c r="M21" s="216"/>
      <c r="N21" s="216"/>
      <c r="O21" s="205"/>
      <c r="P21" s="205"/>
      <c r="Q21" s="139" t="s">
        <v>35</v>
      </c>
      <c r="R21" s="168"/>
      <c r="S21" s="168"/>
      <c r="T21" s="139" t="s">
        <v>36</v>
      </c>
      <c r="U21" s="139"/>
      <c r="V21" s="139"/>
      <c r="W21" s="139" t="s">
        <v>37</v>
      </c>
      <c r="X21" s="139"/>
      <c r="Y21" s="139"/>
      <c r="Z21" s="139" t="s">
        <v>38</v>
      </c>
      <c r="AA21" s="139"/>
      <c r="AB21" s="139"/>
      <c r="AC21" s="139" t="s">
        <v>39</v>
      </c>
      <c r="AD21" s="139"/>
      <c r="AE21" s="139"/>
      <c r="AF21" s="139" t="s">
        <v>40</v>
      </c>
      <c r="AG21" s="139"/>
      <c r="AH21" s="169"/>
    </row>
    <row r="22" spans="1:34" ht="15.95" customHeight="1">
      <c r="A22" s="138"/>
      <c r="B22" s="139"/>
      <c r="C22" s="139"/>
      <c r="D22" s="140"/>
      <c r="E22" s="140"/>
      <c r="F22" s="140"/>
      <c r="G22" s="140"/>
      <c r="H22" s="140"/>
      <c r="I22" s="140"/>
      <c r="J22" s="140"/>
      <c r="K22" s="139"/>
      <c r="L22" s="139"/>
      <c r="M22" s="216"/>
      <c r="N22" s="216"/>
      <c r="O22" s="205"/>
      <c r="P22" s="205"/>
      <c r="Q22" s="139">
        <f>AB10</f>
        <v>16</v>
      </c>
      <c r="R22" s="139"/>
      <c r="S22" s="49" t="s">
        <v>41</v>
      </c>
      <c r="T22" s="139">
        <f>AB11</f>
        <v>18</v>
      </c>
      <c r="U22" s="139"/>
      <c r="V22" s="49" t="s">
        <v>41</v>
      </c>
      <c r="W22" s="139">
        <f>AB12</f>
        <v>17</v>
      </c>
      <c r="X22" s="139"/>
      <c r="Y22" s="49" t="s">
        <v>41</v>
      </c>
      <c r="Z22" s="139">
        <f>AB13</f>
        <v>18</v>
      </c>
      <c r="AA22" s="139"/>
      <c r="AB22" s="49" t="s">
        <v>41</v>
      </c>
      <c r="AC22" s="139">
        <f>AB14</f>
        <v>17</v>
      </c>
      <c r="AD22" s="139"/>
      <c r="AE22" s="49" t="s">
        <v>41</v>
      </c>
      <c r="AF22" s="139">
        <f>AB15</f>
        <v>0</v>
      </c>
      <c r="AG22" s="139"/>
      <c r="AH22" s="48" t="s">
        <v>41</v>
      </c>
    </row>
    <row r="23" spans="1:34" s="90" customFormat="1" ht="15.95" customHeight="1">
      <c r="A23" s="138"/>
      <c r="B23" s="139"/>
      <c r="C23" s="139"/>
      <c r="D23" s="140"/>
      <c r="E23" s="140"/>
      <c r="F23" s="140"/>
      <c r="G23" s="140"/>
      <c r="H23" s="140"/>
      <c r="I23" s="140"/>
      <c r="J23" s="140"/>
      <c r="K23" s="139"/>
      <c r="L23" s="139"/>
      <c r="M23" s="217"/>
      <c r="N23" s="217"/>
      <c r="O23" s="205"/>
      <c r="P23" s="205"/>
      <c r="Q23" s="79" t="s">
        <v>42</v>
      </c>
      <c r="R23" s="140" t="s">
        <v>43</v>
      </c>
      <c r="S23" s="140"/>
      <c r="T23" s="79" t="s">
        <v>42</v>
      </c>
      <c r="U23" s="140" t="s">
        <v>43</v>
      </c>
      <c r="V23" s="140"/>
      <c r="W23" s="79" t="s">
        <v>42</v>
      </c>
      <c r="X23" s="140" t="s">
        <v>43</v>
      </c>
      <c r="Y23" s="140"/>
      <c r="Z23" s="79" t="s">
        <v>42</v>
      </c>
      <c r="AA23" s="140" t="s">
        <v>43</v>
      </c>
      <c r="AB23" s="140"/>
      <c r="AC23" s="79" t="s">
        <v>42</v>
      </c>
      <c r="AD23" s="140" t="s">
        <v>43</v>
      </c>
      <c r="AE23" s="140"/>
      <c r="AF23" s="79" t="s">
        <v>42</v>
      </c>
      <c r="AG23" s="140" t="s">
        <v>43</v>
      </c>
      <c r="AH23" s="203"/>
    </row>
    <row r="24" spans="1:34" ht="15.95" customHeight="1">
      <c r="A24" s="167" t="s">
        <v>103</v>
      </c>
      <c r="B24" s="200" t="s">
        <v>69</v>
      </c>
      <c r="C24" s="80">
        <v>1</v>
      </c>
      <c r="D24" s="195" t="s">
        <v>44</v>
      </c>
      <c r="E24" s="195"/>
      <c r="F24" s="195"/>
      <c r="G24" s="195"/>
      <c r="H24" s="195"/>
      <c r="I24" s="195"/>
      <c r="J24" s="195"/>
      <c r="K24" s="83">
        <v>1</v>
      </c>
      <c r="L24" s="83">
        <v>2</v>
      </c>
      <c r="M24" s="80">
        <v>40</v>
      </c>
      <c r="N24" s="91"/>
      <c r="O24" s="175">
        <f>IF(ISBLANK(D24),"",IF(U24="",0,U24)+IF(R24="",0,R24)+IF(X24="",0,X24)+IF(AA24="",0,AA24)+IF(AD24="",0,AD24)+IF(AG24="",0,AG24))</f>
        <v>3</v>
      </c>
      <c r="P24" s="175"/>
      <c r="Q24" s="43"/>
      <c r="R24" s="175">
        <v>2</v>
      </c>
      <c r="S24" s="175"/>
      <c r="T24" s="80"/>
      <c r="U24" s="175">
        <v>1</v>
      </c>
      <c r="V24" s="175"/>
      <c r="W24" s="80"/>
      <c r="X24" s="175" t="str">
        <f>IF(ISBLANK(W24),"",IF((MOD($W$22*W24,16)&gt;4),INT($W$22*W24/16)+0.5,INT($W$22*W24/16)))</f>
        <v/>
      </c>
      <c r="Y24" s="175"/>
      <c r="Z24" s="80"/>
      <c r="AA24" s="175" t="str">
        <f>IF(ISBLANK(Z24),"",IF((MOD($Z$22*Z24,16)&gt;4),INT($Z$22*Z24/16)+0.5,INT($Z$22*Z24/16)))</f>
        <v/>
      </c>
      <c r="AB24" s="175"/>
      <c r="AC24" s="80"/>
      <c r="AD24" s="175" t="str">
        <f t="shared" ref="AD24:AD38" si="8">IF(ISBLANK(AC24),"",IF((MOD($AC$22*AC24,16)&gt;4),INT($AC$22*AC24/16)+0.5,INT($AC$22*AC24/16)))</f>
        <v/>
      </c>
      <c r="AE24" s="175"/>
      <c r="AF24" s="80"/>
      <c r="AG24" s="175" t="str">
        <f t="shared" ref="AG24:AG38" si="9">IF(ISBLANK(AF24),"",IF((MOD($AF$22*AF24,16)&gt;4),INT($AF$22*AF24/16)+0.5,INT($AF$22*AF24/16)))</f>
        <v/>
      </c>
      <c r="AH24" s="181"/>
    </row>
    <row r="25" spans="1:34" ht="15.95" customHeight="1">
      <c r="A25" s="167"/>
      <c r="B25" s="201"/>
      <c r="C25" s="79">
        <v>2</v>
      </c>
      <c r="D25" s="195" t="s">
        <v>74</v>
      </c>
      <c r="E25" s="195"/>
      <c r="F25" s="195"/>
      <c r="G25" s="195"/>
      <c r="H25" s="195"/>
      <c r="I25" s="195"/>
      <c r="J25" s="195"/>
      <c r="K25" s="83"/>
      <c r="L25" s="83">
        <v>2</v>
      </c>
      <c r="M25" s="80">
        <v>36</v>
      </c>
      <c r="N25" s="91"/>
      <c r="O25" s="175">
        <v>2</v>
      </c>
      <c r="P25" s="175"/>
      <c r="Q25" s="80"/>
      <c r="R25" s="175" t="str">
        <f>IF(ISBLANK(Q25),"",IF((MOD($Q$22*Q25,16)&gt;4),INT($Q$22*Q25/16)+0.5,INT($Q$22*Q25/16)))</f>
        <v/>
      </c>
      <c r="S25" s="175"/>
      <c r="T25" s="83"/>
      <c r="U25" s="175">
        <v>2</v>
      </c>
      <c r="V25" s="175"/>
      <c r="W25" s="46"/>
      <c r="X25" s="175"/>
      <c r="Y25" s="175"/>
      <c r="Z25" s="80"/>
      <c r="AA25" s="175" t="str">
        <f>IF(ISBLANK(Z25),"",IF((MOD($Z$22*Z25,16)&gt;4),INT($Z$22*Z25/16)+0.5,INT($Z$22*Z25/16)))</f>
        <v/>
      </c>
      <c r="AB25" s="175"/>
      <c r="AC25" s="80"/>
      <c r="AD25" s="175" t="str">
        <f t="shared" si="8"/>
        <v/>
      </c>
      <c r="AE25" s="175"/>
      <c r="AF25" s="80"/>
      <c r="AG25" s="175" t="str">
        <f t="shared" si="9"/>
        <v/>
      </c>
      <c r="AH25" s="181"/>
    </row>
    <row r="26" spans="1:34" ht="15.95" customHeight="1">
      <c r="A26" s="167"/>
      <c r="B26" s="201"/>
      <c r="C26" s="80">
        <v>3</v>
      </c>
      <c r="D26" s="195" t="s">
        <v>45</v>
      </c>
      <c r="E26" s="195"/>
      <c r="F26" s="195"/>
      <c r="G26" s="195"/>
      <c r="H26" s="195"/>
      <c r="I26" s="195"/>
      <c r="J26" s="195"/>
      <c r="K26" s="83">
        <v>4</v>
      </c>
      <c r="L26" s="83">
        <v>3</v>
      </c>
      <c r="M26" s="80">
        <v>56</v>
      </c>
      <c r="N26" s="91"/>
      <c r="O26" s="175">
        <f>IF(ISBLANK(D26),"",IF(U26="",0,U26)+IF(R26="",0,R26)+IF(X26="",0,X26)+IF(AA26="",0,AA26)+IF(AD26="",0,AD26)+IF(AG26="",0,AG26))</f>
        <v>3.5</v>
      </c>
      <c r="P26" s="175"/>
      <c r="Q26" s="80"/>
      <c r="R26" s="175" t="str">
        <f>IF(ISBLANK(Q26),"",IF((MOD($Q$22*Q26,16)&gt;4),INT($Q$22*Q26/16)+0.5,INT($Q$22*Q26/16)))</f>
        <v/>
      </c>
      <c r="S26" s="175"/>
      <c r="T26" s="46"/>
      <c r="U26" s="175"/>
      <c r="V26" s="175"/>
      <c r="W26" s="83"/>
      <c r="X26" s="175">
        <v>2</v>
      </c>
      <c r="Y26" s="175"/>
      <c r="Z26" s="80"/>
      <c r="AA26" s="175">
        <v>1.5</v>
      </c>
      <c r="AB26" s="175"/>
      <c r="AC26" s="80"/>
      <c r="AD26" s="175" t="str">
        <f t="shared" si="8"/>
        <v/>
      </c>
      <c r="AE26" s="175"/>
      <c r="AF26" s="80"/>
      <c r="AG26" s="175" t="str">
        <f t="shared" si="9"/>
        <v/>
      </c>
      <c r="AH26" s="181"/>
    </row>
    <row r="27" spans="1:34" ht="15.95" customHeight="1">
      <c r="A27" s="167"/>
      <c r="B27" s="201"/>
      <c r="C27" s="79">
        <v>4</v>
      </c>
      <c r="D27" s="195" t="s">
        <v>46</v>
      </c>
      <c r="E27" s="195"/>
      <c r="F27" s="195"/>
      <c r="G27" s="195"/>
      <c r="H27" s="195"/>
      <c r="I27" s="195"/>
      <c r="J27" s="195"/>
      <c r="K27" s="83"/>
      <c r="L27" s="83">
        <v>123</v>
      </c>
      <c r="M27" s="80">
        <v>108</v>
      </c>
      <c r="N27" s="91"/>
      <c r="O27" s="175">
        <f>IF(ISBLANK(D27),"",IF(U27="",0,U27)+IF(R27="",0,R27)+IF(X27="",0,X27)+IF(AA27="",0,AA27)+IF(AD27="",0,AD27)+IF(AG27="",0,AG27))</f>
        <v>6</v>
      </c>
      <c r="P27" s="175"/>
      <c r="Q27" s="43"/>
      <c r="R27" s="175">
        <v>2</v>
      </c>
      <c r="S27" s="175"/>
      <c r="T27" s="43"/>
      <c r="U27" s="175">
        <v>2</v>
      </c>
      <c r="V27" s="175"/>
      <c r="W27" s="43"/>
      <c r="X27" s="175">
        <v>2</v>
      </c>
      <c r="Y27" s="175"/>
      <c r="Z27" s="80"/>
      <c r="AA27" s="175" t="str">
        <f t="shared" ref="AA27:AA38" si="10">IF(ISBLANK(Z27),"",IF((MOD($Z$22*Z27,16)&gt;4),INT($Z$22*Z27/16)+0.5,INT($Z$22*Z27/16)))</f>
        <v/>
      </c>
      <c r="AB27" s="175"/>
      <c r="AC27" s="80"/>
      <c r="AD27" s="175" t="str">
        <f t="shared" si="8"/>
        <v/>
      </c>
      <c r="AE27" s="175"/>
      <c r="AF27" s="80"/>
      <c r="AG27" s="175" t="str">
        <f t="shared" si="9"/>
        <v/>
      </c>
      <c r="AH27" s="181"/>
    </row>
    <row r="28" spans="1:34" ht="15.95" customHeight="1">
      <c r="A28" s="167"/>
      <c r="B28" s="201"/>
      <c r="C28" s="80">
        <v>5</v>
      </c>
      <c r="D28" s="195" t="s">
        <v>47</v>
      </c>
      <c r="E28" s="195"/>
      <c r="F28" s="195"/>
      <c r="G28" s="195"/>
      <c r="H28" s="195"/>
      <c r="I28" s="195"/>
      <c r="J28" s="195"/>
      <c r="K28" s="83">
        <v>12</v>
      </c>
      <c r="L28" s="83"/>
      <c r="M28" s="80">
        <v>162</v>
      </c>
      <c r="N28" s="91"/>
      <c r="O28" s="175">
        <f>IF(ISBLANK(D28),"",IF(U28="",0,U28)+IF(R28="",0,R28)+IF(X28="",0,X28)+IF(AA28="",0,AA28)+IF(AD28="",0,AD28)+IF(AG28="",0,AG28))</f>
        <v>10</v>
      </c>
      <c r="P28" s="175"/>
      <c r="Q28" s="80">
        <v>6</v>
      </c>
      <c r="R28" s="175">
        <f>IF(ISBLANK(Q28),"",IF((MOD($Q$22*Q28,16)&gt;4),INT($Q$22*Q28/16)+0.5,INT($Q$22*Q28/16)))</f>
        <v>6</v>
      </c>
      <c r="S28" s="175"/>
      <c r="T28" s="80">
        <v>6</v>
      </c>
      <c r="U28" s="175">
        <f>10-R28</f>
        <v>4</v>
      </c>
      <c r="V28" s="175"/>
      <c r="W28" s="80"/>
      <c r="X28" s="175" t="str">
        <f>IF(ISBLANK(W28),"",IF((MOD($W$22*W28,16)&gt;4),INT($W$22*W28/16)+0.5,INT($W$22*W28/16)))</f>
        <v/>
      </c>
      <c r="Y28" s="175"/>
      <c r="Z28" s="80"/>
      <c r="AA28" s="175" t="str">
        <f t="shared" si="10"/>
        <v/>
      </c>
      <c r="AB28" s="175"/>
      <c r="AC28" s="80"/>
      <c r="AD28" s="175" t="str">
        <f t="shared" si="8"/>
        <v/>
      </c>
      <c r="AE28" s="175"/>
      <c r="AF28" s="80"/>
      <c r="AG28" s="175" t="str">
        <f t="shared" si="9"/>
        <v/>
      </c>
      <c r="AH28" s="181"/>
    </row>
    <row r="29" spans="1:34" ht="15.95" customHeight="1">
      <c r="A29" s="167"/>
      <c r="B29" s="201"/>
      <c r="C29" s="79">
        <v>6</v>
      </c>
      <c r="D29" s="195" t="s">
        <v>107</v>
      </c>
      <c r="E29" s="195"/>
      <c r="F29" s="195"/>
      <c r="G29" s="195"/>
      <c r="H29" s="195"/>
      <c r="I29" s="195"/>
      <c r="J29" s="195"/>
      <c r="K29" s="83"/>
      <c r="L29" s="83">
        <v>1</v>
      </c>
      <c r="M29" s="80">
        <v>36</v>
      </c>
      <c r="N29" s="91"/>
      <c r="O29" s="175">
        <f>IF(ISBLANK(D29),"",IF(U29="",0,U29)+IF(R29="",0,R29)+IF(X29="",0,X29)+IF(AA29="",0,AA29)+IF(AD29="",0,AD29)+IF(AG29="",0,AG29))</f>
        <v>2</v>
      </c>
      <c r="P29" s="175"/>
      <c r="Q29" s="43"/>
      <c r="R29" s="175">
        <v>2</v>
      </c>
      <c r="S29" s="175"/>
      <c r="T29" s="80"/>
      <c r="U29" s="175" t="str">
        <f>IF(ISBLANK(T29),"",IF((MOD($T$22*T29,16)&gt;4),INT($T$22*T29/16)+0.5,INT($T$22*T29/16)))</f>
        <v/>
      </c>
      <c r="V29" s="175"/>
      <c r="W29" s="80"/>
      <c r="X29" s="175" t="str">
        <f>IF(ISBLANK(W29),"",IF((MOD($W$22*W29,16)&gt;4),INT($W$22*W29/16)+0.5,INT($W$22*W29/16)))</f>
        <v/>
      </c>
      <c r="Y29" s="175"/>
      <c r="Z29" s="80"/>
      <c r="AA29" s="175" t="str">
        <f t="shared" si="10"/>
        <v/>
      </c>
      <c r="AB29" s="175"/>
      <c r="AC29" s="80"/>
      <c r="AD29" s="175" t="str">
        <f t="shared" si="8"/>
        <v/>
      </c>
      <c r="AE29" s="175"/>
      <c r="AF29" s="80"/>
      <c r="AG29" s="175" t="str">
        <f t="shared" si="9"/>
        <v/>
      </c>
      <c r="AH29" s="181"/>
    </row>
    <row r="30" spans="1:34" ht="15.95" customHeight="1">
      <c r="A30" s="167"/>
      <c r="B30" s="201"/>
      <c r="C30" s="80">
        <v>7</v>
      </c>
      <c r="D30" s="195" t="s">
        <v>81</v>
      </c>
      <c r="E30" s="195"/>
      <c r="F30" s="195"/>
      <c r="G30" s="195"/>
      <c r="H30" s="195"/>
      <c r="I30" s="195"/>
      <c r="J30" s="195"/>
      <c r="K30" s="83"/>
      <c r="L30" s="83">
        <v>23</v>
      </c>
      <c r="M30" s="80">
        <v>20</v>
      </c>
      <c r="N30" s="91"/>
      <c r="O30" s="175">
        <v>1</v>
      </c>
      <c r="P30" s="175"/>
      <c r="Q30" s="80"/>
      <c r="R30" s="175"/>
      <c r="S30" s="175"/>
      <c r="T30" s="80">
        <v>1</v>
      </c>
      <c r="U30" s="175">
        <v>0.5</v>
      </c>
      <c r="V30" s="175"/>
      <c r="W30" s="80">
        <v>1</v>
      </c>
      <c r="X30" s="175">
        <v>0.5</v>
      </c>
      <c r="Y30" s="175"/>
      <c r="Z30" s="80"/>
      <c r="AA30" s="175" t="str">
        <f t="shared" si="10"/>
        <v/>
      </c>
      <c r="AB30" s="175"/>
      <c r="AC30" s="80"/>
      <c r="AD30" s="175" t="str">
        <f t="shared" si="8"/>
        <v/>
      </c>
      <c r="AE30" s="175"/>
      <c r="AF30" s="80"/>
      <c r="AG30" s="175" t="str">
        <f t="shared" si="9"/>
        <v/>
      </c>
      <c r="AH30" s="181"/>
    </row>
    <row r="31" spans="1:34" ht="15.95" customHeight="1">
      <c r="A31" s="167"/>
      <c r="B31" s="201"/>
      <c r="C31" s="79">
        <v>8</v>
      </c>
      <c r="D31" s="195" t="s">
        <v>82</v>
      </c>
      <c r="E31" s="195"/>
      <c r="F31" s="195"/>
      <c r="G31" s="195"/>
      <c r="H31" s="195"/>
      <c r="I31" s="195"/>
      <c r="J31" s="195"/>
      <c r="K31" s="83"/>
      <c r="L31" s="83">
        <v>23</v>
      </c>
      <c r="M31" s="80">
        <v>30</v>
      </c>
      <c r="N31" s="91"/>
      <c r="O31" s="175">
        <v>2</v>
      </c>
      <c r="P31" s="175"/>
      <c r="Q31" s="80"/>
      <c r="R31" s="175"/>
      <c r="S31" s="175"/>
      <c r="T31" s="80">
        <v>1</v>
      </c>
      <c r="U31" s="175">
        <v>1</v>
      </c>
      <c r="V31" s="175"/>
      <c r="W31" s="80">
        <v>1</v>
      </c>
      <c r="X31" s="175">
        <f>IF(ISBLANK(W31),"",IF((MOD($W$22*W31,16)&gt;4),INT($W$22*W31/16)+0.5,INT($W$22*W31/16)))</f>
        <v>1</v>
      </c>
      <c r="Y31" s="175"/>
      <c r="Z31" s="80"/>
      <c r="AA31" s="175" t="str">
        <f t="shared" si="10"/>
        <v/>
      </c>
      <c r="AB31" s="175"/>
      <c r="AC31" s="80"/>
      <c r="AD31" s="175" t="str">
        <f t="shared" si="8"/>
        <v/>
      </c>
      <c r="AE31" s="175"/>
      <c r="AF31" s="80"/>
      <c r="AG31" s="175" t="str">
        <f t="shared" si="9"/>
        <v/>
      </c>
      <c r="AH31" s="181"/>
    </row>
    <row r="32" spans="1:34" ht="15.95" customHeight="1">
      <c r="A32" s="167"/>
      <c r="B32" s="201"/>
      <c r="C32" s="80">
        <v>9</v>
      </c>
      <c r="D32" s="198" t="s">
        <v>86</v>
      </c>
      <c r="E32" s="198"/>
      <c r="F32" s="198"/>
      <c r="G32" s="198"/>
      <c r="H32" s="198"/>
      <c r="I32" s="198"/>
      <c r="J32" s="198"/>
      <c r="K32" s="45">
        <v>1</v>
      </c>
      <c r="L32" s="45"/>
      <c r="M32" s="83">
        <v>60</v>
      </c>
      <c r="N32" s="92"/>
      <c r="O32" s="175">
        <f>IF(ISBLANK(D32),"",IF(U32="",0,U32)+IF(R32="",0,R32)+IF(X32="",0,X32)+IF(AA32="",0,AA32)+IF(AD32="",0,AD32)+IF(AG32="",0,AG32))</f>
        <v>0</v>
      </c>
      <c r="P32" s="175"/>
      <c r="Q32" s="46"/>
      <c r="R32" s="175" t="str">
        <f>IF(ISBLANK(Q32),"",IF((MOD($Q$22*Q32,16)&gt;4),INT($Q$22*Q32/16)+0.5,INT($Q$22*Q32/16)))</f>
        <v/>
      </c>
      <c r="S32" s="175"/>
      <c r="T32" s="45"/>
      <c r="U32" s="175" t="str">
        <f>IF(ISBLANK(T32),"",IF((MOD($T$22*T32,16)&gt;4),INT($T$22*T32/16)+0.5,INT($T$22*T32/16)))</f>
        <v/>
      </c>
      <c r="V32" s="175"/>
      <c r="W32" s="45"/>
      <c r="X32" s="175" t="str">
        <f>IF(ISBLANK(W32),"",IF((MOD($W$22*W32,16)&gt;4),INT($W$22*W32/16)+0.5,INT($W$22*W32/16)))</f>
        <v/>
      </c>
      <c r="Y32" s="175"/>
      <c r="Z32" s="45"/>
      <c r="AA32" s="175" t="str">
        <f t="shared" si="10"/>
        <v/>
      </c>
      <c r="AB32" s="175"/>
      <c r="AC32" s="45"/>
      <c r="AD32" s="175" t="str">
        <f t="shared" si="8"/>
        <v/>
      </c>
      <c r="AE32" s="175"/>
      <c r="AF32" s="45"/>
      <c r="AG32" s="175" t="str">
        <f t="shared" si="9"/>
        <v/>
      </c>
      <c r="AH32" s="181"/>
    </row>
    <row r="33" spans="1:34" ht="15.95" customHeight="1">
      <c r="A33" s="167"/>
      <c r="B33" s="201"/>
      <c r="C33" s="79">
        <v>10</v>
      </c>
      <c r="D33" s="184" t="s">
        <v>88</v>
      </c>
      <c r="E33" s="184"/>
      <c r="F33" s="184"/>
      <c r="G33" s="184"/>
      <c r="H33" s="184"/>
      <c r="I33" s="184"/>
      <c r="J33" s="184"/>
      <c r="K33" s="43"/>
      <c r="L33" s="81">
        <v>1234</v>
      </c>
      <c r="M33" s="80">
        <f>IF(ISBLANK(D33),"",Q33*$Q$22+$T$22*T33+$W$22*W33+Z33*$Z$22+$AC$22*AC33+AF33*$AF$22)</f>
        <v>0</v>
      </c>
      <c r="N33" s="91"/>
      <c r="O33" s="175">
        <f>IF(ISBLANK(D33),"",IF(U33="",0,U33)+IF(R33="",0,R33)+IF(X33="",0,X33)+IF(AA33="",0,AA33)+IF(AD33="",0,AD33)+IF(AG33="",0,AG33))</f>
        <v>0</v>
      </c>
      <c r="P33" s="175"/>
      <c r="Q33" s="43"/>
      <c r="R33" s="175" t="str">
        <f t="shared" ref="R33:R38" si="11">IF(ISBLANK(Q33),"",IF((MOD($Q$22*Q33,16)&gt;4),INT($Q$22*Q33/16)+0.5,INT($Q$22*Q33/16)))</f>
        <v/>
      </c>
      <c r="S33" s="175"/>
      <c r="T33" s="43"/>
      <c r="U33" s="175" t="str">
        <f t="shared" ref="U33:U38" si="12">IF(ISBLANK(T33),"",IF((MOD($T$22*T33,16)&gt;4),INT($T$22*T33/16)+0.5,INT($T$22*T33/16)))</f>
        <v/>
      </c>
      <c r="V33" s="175"/>
      <c r="W33" s="43"/>
      <c r="X33" s="175" t="str">
        <f t="shared" ref="X33:X38" si="13">IF(ISBLANK(W33),"",IF((MOD($W$22*W33,16)&gt;4),INT($W$22*W33/16)+0.5,INT($W$22*W33/16)))</f>
        <v/>
      </c>
      <c r="Y33" s="175"/>
      <c r="Z33" s="43"/>
      <c r="AA33" s="175" t="str">
        <f t="shared" si="10"/>
        <v/>
      </c>
      <c r="AB33" s="175"/>
      <c r="AC33" s="43"/>
      <c r="AD33" s="175" t="str">
        <f t="shared" si="8"/>
        <v/>
      </c>
      <c r="AE33" s="175"/>
      <c r="AF33" s="43"/>
      <c r="AG33" s="175" t="str">
        <f t="shared" si="9"/>
        <v/>
      </c>
      <c r="AH33" s="181"/>
    </row>
    <row r="34" spans="1:34" ht="15.95" customHeight="1">
      <c r="A34" s="167"/>
      <c r="B34" s="201"/>
      <c r="C34" s="79">
        <v>11</v>
      </c>
      <c r="D34" s="184" t="s">
        <v>87</v>
      </c>
      <c r="E34" s="184"/>
      <c r="F34" s="184"/>
      <c r="G34" s="184"/>
      <c r="H34" s="184"/>
      <c r="I34" s="184"/>
      <c r="J34" s="184"/>
      <c r="K34" s="43"/>
      <c r="L34" s="43">
        <v>2</v>
      </c>
      <c r="M34" s="80">
        <v>10</v>
      </c>
      <c r="N34" s="91"/>
      <c r="O34" s="175">
        <f t="shared" ref="O34:O38" si="14">IF(ISBLANK(D34),"",IF(U34="",0,U34)+IF(R34="",0,R34)+IF(X34="",0,X34)+IF(AA34="",0,AA34)+IF(AD34="",0,AD34)+IF(AG34="",0,AG34))</f>
        <v>1</v>
      </c>
      <c r="P34" s="175"/>
      <c r="Q34" s="43"/>
      <c r="R34" s="175" t="str">
        <f t="shared" si="11"/>
        <v/>
      </c>
      <c r="S34" s="175"/>
      <c r="T34" s="43">
        <v>1</v>
      </c>
      <c r="U34" s="175">
        <f t="shared" si="12"/>
        <v>1</v>
      </c>
      <c r="V34" s="175"/>
      <c r="W34" s="43"/>
      <c r="X34" s="175" t="str">
        <f t="shared" si="13"/>
        <v/>
      </c>
      <c r="Y34" s="175"/>
      <c r="Z34" s="43"/>
      <c r="AA34" s="175" t="str">
        <f t="shared" si="10"/>
        <v/>
      </c>
      <c r="AB34" s="175"/>
      <c r="AC34" s="43"/>
      <c r="AD34" s="175" t="str">
        <f t="shared" si="8"/>
        <v/>
      </c>
      <c r="AE34" s="175"/>
      <c r="AF34" s="43"/>
      <c r="AG34" s="175" t="str">
        <f t="shared" si="9"/>
        <v/>
      </c>
      <c r="AH34" s="181"/>
    </row>
    <row r="35" spans="1:34" ht="15.95" customHeight="1">
      <c r="A35" s="167"/>
      <c r="B35" s="201"/>
      <c r="C35" s="79">
        <v>12</v>
      </c>
      <c r="D35" s="184" t="s">
        <v>118</v>
      </c>
      <c r="E35" s="184"/>
      <c r="F35" s="184"/>
      <c r="G35" s="184"/>
      <c r="H35" s="184"/>
      <c r="I35" s="184"/>
      <c r="J35" s="184"/>
      <c r="K35" s="43"/>
      <c r="L35" s="43">
        <v>2</v>
      </c>
      <c r="M35" s="80">
        <v>36</v>
      </c>
      <c r="N35" s="91"/>
      <c r="O35" s="175">
        <f t="shared" si="14"/>
        <v>2</v>
      </c>
      <c r="P35" s="175"/>
      <c r="Q35" s="43"/>
      <c r="R35" s="175" t="str">
        <f t="shared" si="11"/>
        <v/>
      </c>
      <c r="S35" s="175"/>
      <c r="T35" s="43"/>
      <c r="U35" s="175">
        <v>2</v>
      </c>
      <c r="V35" s="175"/>
      <c r="W35" s="43"/>
      <c r="X35" s="175" t="str">
        <f t="shared" si="13"/>
        <v/>
      </c>
      <c r="Y35" s="175"/>
      <c r="Z35" s="43"/>
      <c r="AA35" s="175" t="str">
        <f t="shared" si="10"/>
        <v/>
      </c>
      <c r="AB35" s="175"/>
      <c r="AC35" s="43"/>
      <c r="AD35" s="175" t="str">
        <f t="shared" si="8"/>
        <v/>
      </c>
      <c r="AE35" s="175"/>
      <c r="AF35" s="43"/>
      <c r="AG35" s="175" t="str">
        <f t="shared" si="9"/>
        <v/>
      </c>
      <c r="AH35" s="181"/>
    </row>
    <row r="36" spans="1:34" ht="15.95" customHeight="1">
      <c r="A36" s="167"/>
      <c r="B36" s="201"/>
      <c r="C36" s="79">
        <v>13</v>
      </c>
      <c r="D36" s="184"/>
      <c r="E36" s="184"/>
      <c r="F36" s="184"/>
      <c r="G36" s="184"/>
      <c r="H36" s="184"/>
      <c r="I36" s="184"/>
      <c r="J36" s="184"/>
      <c r="K36" s="43"/>
      <c r="L36" s="43"/>
      <c r="M36" s="80" t="str">
        <f t="shared" ref="M36:M38" si="15">IF(ISBLANK(D36),"",Q36*$Q$22+$T$22*T36+$W$22*W36+Z36*$Z$22+$AC$22*AC36+AF36*$AF$22)</f>
        <v/>
      </c>
      <c r="N36" s="91"/>
      <c r="O36" s="175" t="str">
        <f t="shared" si="14"/>
        <v/>
      </c>
      <c r="P36" s="175"/>
      <c r="Q36" s="43"/>
      <c r="R36" s="175" t="str">
        <f t="shared" si="11"/>
        <v/>
      </c>
      <c r="S36" s="175"/>
      <c r="T36" s="43"/>
      <c r="U36" s="175" t="str">
        <f t="shared" si="12"/>
        <v/>
      </c>
      <c r="V36" s="175"/>
      <c r="W36" s="43"/>
      <c r="X36" s="175" t="str">
        <f t="shared" si="13"/>
        <v/>
      </c>
      <c r="Y36" s="175"/>
      <c r="Z36" s="43"/>
      <c r="AA36" s="175" t="str">
        <f t="shared" si="10"/>
        <v/>
      </c>
      <c r="AB36" s="175"/>
      <c r="AC36" s="43"/>
      <c r="AD36" s="175" t="str">
        <f t="shared" si="8"/>
        <v/>
      </c>
      <c r="AE36" s="175"/>
      <c r="AF36" s="43"/>
      <c r="AG36" s="175" t="str">
        <f t="shared" si="9"/>
        <v/>
      </c>
      <c r="AH36" s="181"/>
    </row>
    <row r="37" spans="1:34" ht="15.95" customHeight="1">
      <c r="A37" s="167"/>
      <c r="B37" s="201"/>
      <c r="C37" s="79">
        <v>14</v>
      </c>
      <c r="D37" s="184"/>
      <c r="E37" s="184"/>
      <c r="F37" s="184"/>
      <c r="G37" s="184"/>
      <c r="H37" s="184"/>
      <c r="I37" s="184"/>
      <c r="J37" s="184"/>
      <c r="K37" s="43"/>
      <c r="L37" s="43"/>
      <c r="M37" s="80" t="str">
        <f t="shared" si="15"/>
        <v/>
      </c>
      <c r="N37" s="91"/>
      <c r="O37" s="175" t="str">
        <f t="shared" si="14"/>
        <v/>
      </c>
      <c r="P37" s="175"/>
      <c r="Q37" s="43"/>
      <c r="R37" s="175" t="str">
        <f t="shared" si="11"/>
        <v/>
      </c>
      <c r="S37" s="175"/>
      <c r="T37" s="43"/>
      <c r="U37" s="175" t="str">
        <f t="shared" si="12"/>
        <v/>
      </c>
      <c r="V37" s="175"/>
      <c r="W37" s="43"/>
      <c r="X37" s="175" t="str">
        <f t="shared" si="13"/>
        <v/>
      </c>
      <c r="Y37" s="175"/>
      <c r="Z37" s="43"/>
      <c r="AA37" s="175" t="str">
        <f t="shared" si="10"/>
        <v/>
      </c>
      <c r="AB37" s="175"/>
      <c r="AC37" s="43"/>
      <c r="AD37" s="175" t="str">
        <f t="shared" si="8"/>
        <v/>
      </c>
      <c r="AE37" s="175"/>
      <c r="AF37" s="43"/>
      <c r="AG37" s="175" t="str">
        <f t="shared" si="9"/>
        <v/>
      </c>
      <c r="AH37" s="181"/>
    </row>
    <row r="38" spans="1:34" ht="15.95" customHeight="1">
      <c r="A38" s="167"/>
      <c r="B38" s="202"/>
      <c r="C38" s="79">
        <v>15</v>
      </c>
      <c r="D38" s="184"/>
      <c r="E38" s="184"/>
      <c r="F38" s="184"/>
      <c r="G38" s="184"/>
      <c r="H38" s="184"/>
      <c r="I38" s="184"/>
      <c r="J38" s="184"/>
      <c r="K38" s="43"/>
      <c r="L38" s="43"/>
      <c r="M38" s="80" t="str">
        <f t="shared" si="15"/>
        <v/>
      </c>
      <c r="N38" s="91"/>
      <c r="O38" s="175" t="str">
        <f t="shared" si="14"/>
        <v/>
      </c>
      <c r="P38" s="175"/>
      <c r="Q38" s="43"/>
      <c r="R38" s="175" t="str">
        <f t="shared" si="11"/>
        <v/>
      </c>
      <c r="S38" s="175"/>
      <c r="T38" s="43"/>
      <c r="U38" s="175" t="str">
        <f t="shared" si="12"/>
        <v/>
      </c>
      <c r="V38" s="175"/>
      <c r="W38" s="43"/>
      <c r="X38" s="175" t="str">
        <f t="shared" si="13"/>
        <v/>
      </c>
      <c r="Y38" s="175"/>
      <c r="Z38" s="43"/>
      <c r="AA38" s="175" t="str">
        <f t="shared" si="10"/>
        <v/>
      </c>
      <c r="AB38" s="175"/>
      <c r="AC38" s="43"/>
      <c r="AD38" s="175" t="str">
        <f t="shared" si="8"/>
        <v/>
      </c>
      <c r="AE38" s="175"/>
      <c r="AF38" s="43"/>
      <c r="AG38" s="175" t="str">
        <f t="shared" si="9"/>
        <v/>
      </c>
      <c r="AH38" s="181"/>
    </row>
    <row r="39" spans="1:34" ht="15.95" customHeight="1">
      <c r="A39" s="167"/>
      <c r="B39" s="197" t="s">
        <v>48</v>
      </c>
      <c r="C39" s="79">
        <v>16</v>
      </c>
      <c r="D39" s="195" t="s">
        <v>49</v>
      </c>
      <c r="E39" s="195"/>
      <c r="F39" s="195"/>
      <c r="G39" s="195"/>
      <c r="H39" s="195"/>
      <c r="I39" s="195"/>
      <c r="J39" s="195"/>
      <c r="K39" s="83"/>
      <c r="L39" s="83">
        <v>2</v>
      </c>
      <c r="M39" s="80">
        <v>24</v>
      </c>
      <c r="N39" s="91"/>
      <c r="O39" s="175">
        <v>1</v>
      </c>
      <c r="P39" s="175"/>
      <c r="Q39" s="83"/>
      <c r="R39" s="175" t="str">
        <f>IF(ISBLANK(Q39),"",IF((MOD($Q$22*Q39,16)&gt;4),INT($Q$22*Q39/16)+0.5,INT($Q$22*Q39/16)))</f>
        <v/>
      </c>
      <c r="S39" s="175"/>
      <c r="T39" s="80">
        <v>4</v>
      </c>
      <c r="U39" s="175">
        <v>1</v>
      </c>
      <c r="V39" s="175"/>
      <c r="W39" s="80"/>
      <c r="X39" s="175" t="str">
        <f>IF(ISBLANK(W39),"",IF((MOD($W$22*W39,16)&gt;4),INT($W$22*W39/16)+0.5,INT($W$22*W39/16)))</f>
        <v/>
      </c>
      <c r="Y39" s="175"/>
      <c r="Z39" s="80"/>
      <c r="AA39" s="175" t="str">
        <f>IF(ISBLANK(Z39),"",IF((MOD($Z$22*Z39,16)&gt;4),INT($Z$22*Z39/16)+0.5,INT($Z$22*Z39/16)))</f>
        <v/>
      </c>
      <c r="AB39" s="175"/>
      <c r="AC39" s="80"/>
      <c r="AD39" s="175" t="str">
        <f>IF(ISBLANK(AC39),"",IF((MOD($AC$22*AC39,16)&gt;4),INT($AC$22*AC39/16)+0.5,INT($AC$22*AC39/16)))</f>
        <v/>
      </c>
      <c r="AE39" s="175"/>
      <c r="AF39" s="80"/>
      <c r="AG39" s="175" t="str">
        <f>IF(ISBLANK(AF39),"",IF((MOD($AF$22*AF39,16)&gt;4),INT($AF$22*AF39/16)+0.5,INT($AF$22*AF39/16)))</f>
        <v/>
      </c>
      <c r="AH39" s="181"/>
    </row>
    <row r="40" spans="1:34" ht="15.95" customHeight="1">
      <c r="A40" s="167"/>
      <c r="B40" s="197"/>
      <c r="C40" s="79">
        <v>17</v>
      </c>
      <c r="D40" s="195" t="s">
        <v>50</v>
      </c>
      <c r="E40" s="195"/>
      <c r="F40" s="195"/>
      <c r="G40" s="195"/>
      <c r="H40" s="195"/>
      <c r="I40" s="195"/>
      <c r="J40" s="195"/>
      <c r="K40" s="83"/>
      <c r="L40" s="83">
        <v>3</v>
      </c>
      <c r="M40" s="80">
        <v>24</v>
      </c>
      <c r="N40" s="91"/>
      <c r="O40" s="175">
        <v>1</v>
      </c>
      <c r="P40" s="175"/>
      <c r="Q40" s="83"/>
      <c r="R40" s="175" t="str">
        <f>IF(ISBLANK(Q40),"",IF((MOD($Q$22*Q40,16)&gt;4),INT($Q$22*Q40/16)+0.5,INT($Q$22*Q40/16)))</f>
        <v/>
      </c>
      <c r="S40" s="175"/>
      <c r="T40" s="80"/>
      <c r="U40" s="175" t="str">
        <f>IF(ISBLANK(T40),"",IF((MOD($T$22*T40,16)&gt;4),INT($T$22*T40/16)+0.5,INT($T$22*T40/16)))</f>
        <v/>
      </c>
      <c r="V40" s="175"/>
      <c r="W40" s="80">
        <v>4</v>
      </c>
      <c r="X40" s="175">
        <v>1</v>
      </c>
      <c r="Y40" s="175"/>
      <c r="Z40" s="80"/>
      <c r="AA40" s="175" t="str">
        <f>IF(ISBLANK(Z40),"",IF((MOD($Z$22*Z40,16)&gt;4),INT($Z$22*Z40/16)+0.5,INT($Z$22*Z40/16)))</f>
        <v/>
      </c>
      <c r="AB40" s="175"/>
      <c r="AC40" s="80"/>
      <c r="AD40" s="175" t="str">
        <f>IF(ISBLANK(AC40),"",IF((MOD($AC$22*AC40,16)&gt;4),INT($AC$22*AC40/16)+0.5,INT($AC$22*AC40/16)))</f>
        <v/>
      </c>
      <c r="AE40" s="175"/>
      <c r="AF40" s="80"/>
      <c r="AG40" s="175" t="str">
        <f>IF(ISBLANK(AF40),"",IF((MOD($AF$22*AF40,16)&gt;4),INT($AF$22*AF40/16)+0.5,INT($AF$22*AF40/16)))</f>
        <v/>
      </c>
      <c r="AH40" s="181"/>
    </row>
    <row r="41" spans="1:34" ht="15.95" customHeight="1">
      <c r="A41" s="167"/>
      <c r="B41" s="197"/>
      <c r="C41" s="79">
        <v>18</v>
      </c>
      <c r="D41" s="196" t="s">
        <v>65</v>
      </c>
      <c r="E41" s="196"/>
      <c r="F41" s="196"/>
      <c r="G41" s="196"/>
      <c r="H41" s="196"/>
      <c r="I41" s="196"/>
      <c r="J41" s="196"/>
      <c r="K41" s="83"/>
      <c r="L41" s="83">
        <v>4</v>
      </c>
      <c r="M41" s="80">
        <v>24</v>
      </c>
      <c r="N41" s="91"/>
      <c r="O41" s="175">
        <v>1</v>
      </c>
      <c r="P41" s="175"/>
      <c r="Q41" s="83"/>
      <c r="R41" s="189" t="str">
        <f>IF(ISBLANK(Q41),"",IF((MOD($Q$22*Q41,16)&gt;4),INT($Q$22*Q41/16)+0.5,INT($Q$22*Q41/16)))</f>
        <v/>
      </c>
      <c r="S41" s="189"/>
      <c r="T41" s="83"/>
      <c r="U41" s="189" t="str">
        <f>IF(ISBLANK(T41),"",IF((MOD($T$22*T41,16)&gt;4),INT($T$22*T41/16)+0.5,INT($T$22*T41/16)))</f>
        <v/>
      </c>
      <c r="V41" s="189"/>
      <c r="W41" s="83"/>
      <c r="X41" s="189" t="str">
        <f>IF(ISBLANK(W41),"",IF((MOD($W$22*W41,16)&gt;4),INT($W$22*W41/16)+0.5,INT($W$22*W41/16)))</f>
        <v/>
      </c>
      <c r="Y41" s="189"/>
      <c r="Z41" s="83">
        <v>4</v>
      </c>
      <c r="AA41" s="189">
        <v>1</v>
      </c>
      <c r="AB41" s="189"/>
      <c r="AC41" s="83"/>
      <c r="AD41" s="189" t="str">
        <f>IF(ISBLANK(AC41),"",IF((MOD($AC$22*AC41,16)&gt;4),INT($AC$22*AC41/16)+0.5,INT($AC$22*AC41/16)))</f>
        <v/>
      </c>
      <c r="AE41" s="189"/>
      <c r="AF41" s="83"/>
      <c r="AG41" s="175" t="str">
        <f>IF(ISBLANK(AF41),"",IF((MOD($AF$22*AF41,16)&gt;4),INT($AF$22*AF41/16)+0.5,INT($AF$22*AF41/16)))</f>
        <v/>
      </c>
      <c r="AH41" s="181"/>
    </row>
    <row r="42" spans="1:34" ht="15.95" customHeight="1">
      <c r="A42" s="167"/>
      <c r="B42" s="197"/>
      <c r="C42" s="79">
        <v>19</v>
      </c>
      <c r="D42" s="195" t="s">
        <v>73</v>
      </c>
      <c r="E42" s="195"/>
      <c r="F42" s="195"/>
      <c r="G42" s="195"/>
      <c r="H42" s="195"/>
      <c r="I42" s="195"/>
      <c r="J42" s="195"/>
      <c r="K42" s="80"/>
      <c r="L42" s="80">
        <v>5</v>
      </c>
      <c r="M42" s="80">
        <v>24</v>
      </c>
      <c r="N42" s="91"/>
      <c r="O42" s="175">
        <v>1</v>
      </c>
      <c r="P42" s="175"/>
      <c r="Q42" s="80"/>
      <c r="R42" s="175" t="str">
        <f>IF(ISBLANK(Q42),"",IF((MOD($Q$22*Q42,16)&gt;4),INT($Q$22*Q42/16)+0.5,INT($Q$22*Q42/16)))</f>
        <v/>
      </c>
      <c r="S42" s="175"/>
      <c r="T42" s="80"/>
      <c r="U42" s="175" t="str">
        <f>IF(ISBLANK(T42),"",IF((MOD($T$22*T42,16)&gt;4),INT($T$22*T42/16)+0.5,INT($T$22*T42/16)))</f>
        <v/>
      </c>
      <c r="V42" s="175"/>
      <c r="W42" s="80"/>
      <c r="X42" s="175" t="str">
        <f>IF(ISBLANK(W42),"",IF((MOD($W$22*W42,16)&gt;4),INT($W$22*W42/16)+0.5,INT($W$22*W42/16)))</f>
        <v/>
      </c>
      <c r="Y42" s="175"/>
      <c r="Z42" s="80"/>
      <c r="AA42" s="175" t="str">
        <f>IF(ISBLANK(Z42),"",IF((MOD($Z$22*Z42,16)&gt;4),INT($Z$22*Z42/16)+0.5,INT($Z$22*Z42/16)))</f>
        <v/>
      </c>
      <c r="AB42" s="175"/>
      <c r="AC42" s="80">
        <v>4</v>
      </c>
      <c r="AD42" s="175">
        <v>1</v>
      </c>
      <c r="AE42" s="175"/>
      <c r="AF42" s="80"/>
      <c r="AG42" s="175" t="str">
        <f>IF(ISBLANK(AF42),"",IF((MOD($AF$22*AF42,16)&gt;4),INT($AF$22*AF42/16)+0.5,INT($AF$22*AF42/16)))</f>
        <v/>
      </c>
      <c r="AH42" s="181"/>
    </row>
    <row r="43" spans="1:34" ht="15.95" customHeight="1">
      <c r="A43" s="167"/>
      <c r="B43" s="183" t="s">
        <v>78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94"/>
      <c r="M43" s="83">
        <f>SUM(M24:N42)-48</f>
        <v>642</v>
      </c>
      <c r="N43" s="92"/>
      <c r="O43" s="189">
        <f>SUM(O24:P42)-2</f>
        <v>34.5</v>
      </c>
      <c r="P43" s="189"/>
      <c r="Q43" s="83">
        <f>SUM(Q24:Q42)</f>
        <v>6</v>
      </c>
      <c r="R43" s="189">
        <f>SUM(R24:S42)</f>
        <v>12</v>
      </c>
      <c r="S43" s="189"/>
      <c r="T43" s="83">
        <f>SUM(T24:T42)</f>
        <v>13</v>
      </c>
      <c r="U43" s="189">
        <f>SUM(U24:V42)</f>
        <v>14.5</v>
      </c>
      <c r="V43" s="189"/>
      <c r="W43" s="83">
        <f>SUM(W24:W42)</f>
        <v>6</v>
      </c>
      <c r="X43" s="189">
        <f>SUM(X24:Y42)</f>
        <v>6.5</v>
      </c>
      <c r="Y43" s="189"/>
      <c r="Z43" s="83">
        <f>SUM(Z24:Z42)</f>
        <v>4</v>
      </c>
      <c r="AA43" s="189">
        <f>SUM(AA24:AB42)</f>
        <v>2.5</v>
      </c>
      <c r="AB43" s="189"/>
      <c r="AC43" s="83">
        <f>SUM(AC24:AC42)</f>
        <v>4</v>
      </c>
      <c r="AD43" s="189">
        <f>SUM(AD24:AE42)</f>
        <v>1</v>
      </c>
      <c r="AE43" s="189"/>
      <c r="AF43" s="83">
        <f>SUM(AF24:AF42)</f>
        <v>0</v>
      </c>
      <c r="AG43" s="189">
        <f>SUM(AG24:AH42)</f>
        <v>0</v>
      </c>
      <c r="AH43" s="190"/>
    </row>
    <row r="44" spans="1:34" ht="15.95" customHeight="1">
      <c r="A44" s="191" t="s">
        <v>105</v>
      </c>
      <c r="B44" s="167" t="s">
        <v>99</v>
      </c>
      <c r="C44" s="79">
        <v>1</v>
      </c>
      <c r="D44" s="184"/>
      <c r="E44" s="184"/>
      <c r="F44" s="184"/>
      <c r="G44" s="184"/>
      <c r="H44" s="184"/>
      <c r="I44" s="184"/>
      <c r="J44" s="184"/>
      <c r="K44" s="43"/>
      <c r="L44" s="43"/>
      <c r="M44" s="91" t="str">
        <f t="shared" ref="M44:M88" si="16">IF(ISBLANK(D44),"",Q44*$Q$22+$T$22*T44+$W$22*W44+Z44*$Z$22+$AC$22*AC44+AF44*$AF$22)</f>
        <v/>
      </c>
      <c r="N44" s="91"/>
      <c r="O44" s="175" t="str">
        <f t="shared" ref="O44:O88" si="17">IF(ISBLANK(D44),"",IF(U44="",0,U44)+IF(R44="",0,R44)+IF(X44="",0,X44)+IF(AA44="",0,AA44)+IF(AD44="",0,AD44)+IF(AG44="",0,AG44))</f>
        <v/>
      </c>
      <c r="P44" s="175"/>
      <c r="Q44" s="43"/>
      <c r="R44" s="175" t="str">
        <f t="shared" ref="R44:R88" si="18">IF(ISBLANK(Q44),"",IF((MOD($Q$22*Q44,16)&gt;4),INT($Q$22*Q44/16)+0.5,INT($Q$22*Q44/16)))</f>
        <v/>
      </c>
      <c r="S44" s="175"/>
      <c r="T44" s="43"/>
      <c r="U44" s="175" t="str">
        <f t="shared" ref="U44:U88" si="19">IF(ISBLANK(T44),"",IF((MOD($T$22*T44,16)&gt;4),INT($T$22*T44/16)+0.5,INT($T$22*T44/16)))</f>
        <v/>
      </c>
      <c r="V44" s="175"/>
      <c r="W44" s="43"/>
      <c r="X44" s="175" t="str">
        <f t="shared" ref="X44:X88" si="20">IF(ISBLANK(W44),"",IF((MOD($W$22*W44,16)&gt;4),INT($W$22*W44/16)+0.5,INT($W$22*W44/16)))</f>
        <v/>
      </c>
      <c r="Y44" s="175"/>
      <c r="Z44" s="43"/>
      <c r="AA44" s="175" t="str">
        <f t="shared" ref="AA44:AA88" si="21">IF(ISBLANK(Z44),"",IF((MOD($Z$22*Z44,16)&gt;4),INT($Z$22*Z44/16)+0.5,INT($Z$22*Z44/16)))</f>
        <v/>
      </c>
      <c r="AB44" s="175"/>
      <c r="AC44" s="43"/>
      <c r="AD44" s="175" t="str">
        <f t="shared" ref="AD44:AD88" si="22">IF(ISBLANK(AC44),"",IF((MOD($AC$22*AC44,16)&gt;4),INT($AC$22*AC44/16)+0.5,INT($AC$22*AC44/16)))</f>
        <v/>
      </c>
      <c r="AE44" s="175"/>
      <c r="AF44" s="43"/>
      <c r="AG44" s="175" t="str">
        <f t="shared" ref="AG44:AG88" si="23">IF(ISBLANK(AF44),"",IF((MOD($AF$22*AF44,16)&gt;4),INT($AF$22*AF44/16)+0.5,INT($AF$22*AF44/16)))</f>
        <v/>
      </c>
      <c r="AH44" s="181"/>
    </row>
    <row r="45" spans="1:34" ht="15.95" customHeight="1">
      <c r="A45" s="192"/>
      <c r="B45" s="167"/>
      <c r="C45" s="80">
        <v>2</v>
      </c>
      <c r="D45" s="184"/>
      <c r="E45" s="184"/>
      <c r="F45" s="184"/>
      <c r="G45" s="184"/>
      <c r="H45" s="184"/>
      <c r="I45" s="184"/>
      <c r="J45" s="184"/>
      <c r="K45" s="43"/>
      <c r="L45" s="43"/>
      <c r="M45" s="91" t="str">
        <f t="shared" si="16"/>
        <v/>
      </c>
      <c r="N45" s="91"/>
      <c r="O45" s="175" t="str">
        <f t="shared" si="17"/>
        <v/>
      </c>
      <c r="P45" s="175"/>
      <c r="Q45" s="43"/>
      <c r="R45" s="175" t="str">
        <f t="shared" si="18"/>
        <v/>
      </c>
      <c r="S45" s="175"/>
      <c r="T45" s="43"/>
      <c r="U45" s="175" t="str">
        <f t="shared" si="19"/>
        <v/>
      </c>
      <c r="V45" s="175"/>
      <c r="W45" s="43"/>
      <c r="X45" s="175" t="str">
        <f t="shared" si="20"/>
        <v/>
      </c>
      <c r="Y45" s="175"/>
      <c r="Z45" s="43"/>
      <c r="AA45" s="175" t="str">
        <f t="shared" si="21"/>
        <v/>
      </c>
      <c r="AB45" s="175"/>
      <c r="AC45" s="43"/>
      <c r="AD45" s="175" t="str">
        <f t="shared" si="22"/>
        <v/>
      </c>
      <c r="AE45" s="175"/>
      <c r="AF45" s="43"/>
      <c r="AG45" s="175" t="str">
        <f t="shared" si="23"/>
        <v/>
      </c>
      <c r="AH45" s="181"/>
    </row>
    <row r="46" spans="1:34" ht="15.95" customHeight="1">
      <c r="A46" s="192"/>
      <c r="B46" s="167"/>
      <c r="C46" s="79">
        <v>3</v>
      </c>
      <c r="D46" s="184"/>
      <c r="E46" s="184"/>
      <c r="F46" s="184"/>
      <c r="G46" s="184"/>
      <c r="H46" s="184"/>
      <c r="I46" s="184"/>
      <c r="J46" s="184"/>
      <c r="K46" s="43"/>
      <c r="L46" s="43"/>
      <c r="M46" s="91" t="str">
        <f t="shared" si="16"/>
        <v/>
      </c>
      <c r="N46" s="91"/>
      <c r="O46" s="175" t="str">
        <f t="shared" si="17"/>
        <v/>
      </c>
      <c r="P46" s="175"/>
      <c r="Q46" s="43"/>
      <c r="R46" s="175" t="str">
        <f t="shared" si="18"/>
        <v/>
      </c>
      <c r="S46" s="175"/>
      <c r="T46" s="43"/>
      <c r="U46" s="175" t="str">
        <f t="shared" si="19"/>
        <v/>
      </c>
      <c r="V46" s="175"/>
      <c r="W46" s="43"/>
      <c r="X46" s="175" t="str">
        <f t="shared" si="20"/>
        <v/>
      </c>
      <c r="Y46" s="175"/>
      <c r="Z46" s="43"/>
      <c r="AA46" s="175" t="str">
        <f t="shared" si="21"/>
        <v/>
      </c>
      <c r="AB46" s="175"/>
      <c r="AC46" s="43"/>
      <c r="AD46" s="175" t="str">
        <f t="shared" si="22"/>
        <v/>
      </c>
      <c r="AE46" s="175"/>
      <c r="AF46" s="43"/>
      <c r="AG46" s="175" t="str">
        <f t="shared" si="23"/>
        <v/>
      </c>
      <c r="AH46" s="181"/>
    </row>
    <row r="47" spans="1:34" ht="15.95" customHeight="1">
      <c r="A47" s="192"/>
      <c r="B47" s="167"/>
      <c r="C47" s="79">
        <v>4</v>
      </c>
      <c r="D47" s="184"/>
      <c r="E47" s="184"/>
      <c r="F47" s="184"/>
      <c r="G47" s="184"/>
      <c r="H47" s="184"/>
      <c r="I47" s="184"/>
      <c r="J47" s="184"/>
      <c r="K47" s="43"/>
      <c r="L47" s="43"/>
      <c r="M47" s="91" t="str">
        <f t="shared" si="16"/>
        <v/>
      </c>
      <c r="N47" s="91"/>
      <c r="O47" s="175" t="str">
        <f t="shared" si="17"/>
        <v/>
      </c>
      <c r="P47" s="175"/>
      <c r="Q47" s="43"/>
      <c r="R47" s="175" t="str">
        <f t="shared" si="18"/>
        <v/>
      </c>
      <c r="S47" s="175"/>
      <c r="T47" s="43"/>
      <c r="U47" s="175" t="str">
        <f t="shared" si="19"/>
        <v/>
      </c>
      <c r="V47" s="175"/>
      <c r="W47" s="43"/>
      <c r="X47" s="175" t="str">
        <f t="shared" si="20"/>
        <v/>
      </c>
      <c r="Y47" s="175"/>
      <c r="Z47" s="43"/>
      <c r="AA47" s="175" t="str">
        <f t="shared" si="21"/>
        <v/>
      </c>
      <c r="AB47" s="175"/>
      <c r="AC47" s="43"/>
      <c r="AD47" s="175" t="str">
        <f t="shared" si="22"/>
        <v/>
      </c>
      <c r="AE47" s="175"/>
      <c r="AF47" s="43"/>
      <c r="AG47" s="175" t="str">
        <f t="shared" si="23"/>
        <v/>
      </c>
      <c r="AH47" s="181"/>
    </row>
    <row r="48" spans="1:34" ht="15.95" customHeight="1">
      <c r="A48" s="192"/>
      <c r="B48" s="167"/>
      <c r="C48" s="80">
        <v>5</v>
      </c>
      <c r="D48" s="184"/>
      <c r="E48" s="184"/>
      <c r="F48" s="184"/>
      <c r="G48" s="184"/>
      <c r="H48" s="184"/>
      <c r="I48" s="184"/>
      <c r="J48" s="184"/>
      <c r="K48" s="43"/>
      <c r="L48" s="43"/>
      <c r="M48" s="91" t="str">
        <f t="shared" si="16"/>
        <v/>
      </c>
      <c r="N48" s="91"/>
      <c r="O48" s="175" t="str">
        <f t="shared" si="17"/>
        <v/>
      </c>
      <c r="P48" s="175"/>
      <c r="Q48" s="43"/>
      <c r="R48" s="175" t="str">
        <f t="shared" si="18"/>
        <v/>
      </c>
      <c r="S48" s="175"/>
      <c r="T48" s="43"/>
      <c r="U48" s="175" t="str">
        <f t="shared" si="19"/>
        <v/>
      </c>
      <c r="V48" s="175"/>
      <c r="W48" s="43"/>
      <c r="X48" s="175" t="str">
        <f t="shared" si="20"/>
        <v/>
      </c>
      <c r="Y48" s="175"/>
      <c r="Z48" s="43"/>
      <c r="AA48" s="175" t="str">
        <f t="shared" si="21"/>
        <v/>
      </c>
      <c r="AB48" s="175"/>
      <c r="AC48" s="43"/>
      <c r="AD48" s="175" t="str">
        <f t="shared" si="22"/>
        <v/>
      </c>
      <c r="AE48" s="175"/>
      <c r="AF48" s="43"/>
      <c r="AG48" s="175" t="str">
        <f t="shared" si="23"/>
        <v/>
      </c>
      <c r="AH48" s="181"/>
    </row>
    <row r="49" spans="1:34" ht="15.95" customHeight="1">
      <c r="A49" s="192"/>
      <c r="B49" s="167"/>
      <c r="C49" s="79">
        <v>6</v>
      </c>
      <c r="D49" s="184"/>
      <c r="E49" s="184"/>
      <c r="F49" s="184"/>
      <c r="G49" s="184"/>
      <c r="H49" s="184"/>
      <c r="I49" s="184"/>
      <c r="J49" s="184"/>
      <c r="K49" s="43"/>
      <c r="L49" s="43"/>
      <c r="M49" s="91" t="str">
        <f t="shared" si="16"/>
        <v/>
      </c>
      <c r="N49" s="91"/>
      <c r="O49" s="175" t="str">
        <f t="shared" si="17"/>
        <v/>
      </c>
      <c r="P49" s="175"/>
      <c r="Q49" s="43"/>
      <c r="R49" s="175" t="str">
        <f t="shared" si="18"/>
        <v/>
      </c>
      <c r="S49" s="175"/>
      <c r="T49" s="43"/>
      <c r="U49" s="175" t="str">
        <f t="shared" si="19"/>
        <v/>
      </c>
      <c r="V49" s="175"/>
      <c r="W49" s="43"/>
      <c r="X49" s="175" t="str">
        <f t="shared" si="20"/>
        <v/>
      </c>
      <c r="Y49" s="175"/>
      <c r="Z49" s="43"/>
      <c r="AA49" s="175" t="str">
        <f t="shared" si="21"/>
        <v/>
      </c>
      <c r="AB49" s="175"/>
      <c r="AC49" s="43"/>
      <c r="AD49" s="175" t="str">
        <f t="shared" si="22"/>
        <v/>
      </c>
      <c r="AE49" s="175"/>
      <c r="AF49" s="43"/>
      <c r="AG49" s="175" t="str">
        <f t="shared" si="23"/>
        <v/>
      </c>
      <c r="AH49" s="181"/>
    </row>
    <row r="50" spans="1:34" ht="15.95" customHeight="1">
      <c r="A50" s="192"/>
      <c r="B50" s="167"/>
      <c r="C50" s="79">
        <v>7</v>
      </c>
      <c r="D50" s="184"/>
      <c r="E50" s="184"/>
      <c r="F50" s="184"/>
      <c r="G50" s="184"/>
      <c r="H50" s="184"/>
      <c r="I50" s="184"/>
      <c r="J50" s="184"/>
      <c r="K50" s="43"/>
      <c r="L50" s="43"/>
      <c r="M50" s="91" t="str">
        <f t="shared" si="16"/>
        <v/>
      </c>
      <c r="N50" s="91"/>
      <c r="O50" s="175" t="str">
        <f t="shared" si="17"/>
        <v/>
      </c>
      <c r="P50" s="175"/>
      <c r="Q50" s="43"/>
      <c r="R50" s="175" t="str">
        <f t="shared" si="18"/>
        <v/>
      </c>
      <c r="S50" s="175"/>
      <c r="T50" s="43"/>
      <c r="U50" s="175" t="str">
        <f t="shared" si="19"/>
        <v/>
      </c>
      <c r="V50" s="175"/>
      <c r="W50" s="43"/>
      <c r="X50" s="175" t="str">
        <f t="shared" si="20"/>
        <v/>
      </c>
      <c r="Y50" s="175"/>
      <c r="Z50" s="43"/>
      <c r="AA50" s="175" t="str">
        <f t="shared" si="21"/>
        <v/>
      </c>
      <c r="AB50" s="175"/>
      <c r="AC50" s="43"/>
      <c r="AD50" s="175" t="str">
        <f t="shared" si="22"/>
        <v/>
      </c>
      <c r="AE50" s="175"/>
      <c r="AF50" s="43"/>
      <c r="AG50" s="175" t="str">
        <f t="shared" si="23"/>
        <v/>
      </c>
      <c r="AH50" s="181"/>
    </row>
    <row r="51" spans="1:34" ht="15.95" customHeight="1">
      <c r="A51" s="192"/>
      <c r="B51" s="167"/>
      <c r="C51" s="80">
        <v>8</v>
      </c>
      <c r="D51" s="184"/>
      <c r="E51" s="184"/>
      <c r="F51" s="184"/>
      <c r="G51" s="184"/>
      <c r="H51" s="184"/>
      <c r="I51" s="184"/>
      <c r="J51" s="184"/>
      <c r="K51" s="43"/>
      <c r="L51" s="43"/>
      <c r="M51" s="91" t="str">
        <f t="shared" si="16"/>
        <v/>
      </c>
      <c r="N51" s="91"/>
      <c r="O51" s="175" t="str">
        <f t="shared" si="17"/>
        <v/>
      </c>
      <c r="P51" s="175"/>
      <c r="Q51" s="43"/>
      <c r="R51" s="175" t="str">
        <f t="shared" si="18"/>
        <v/>
      </c>
      <c r="S51" s="175"/>
      <c r="T51" s="43"/>
      <c r="U51" s="175" t="str">
        <f t="shared" si="19"/>
        <v/>
      </c>
      <c r="V51" s="175"/>
      <c r="W51" s="43"/>
      <c r="X51" s="175" t="str">
        <f t="shared" si="20"/>
        <v/>
      </c>
      <c r="Y51" s="175"/>
      <c r="Z51" s="43"/>
      <c r="AA51" s="175" t="str">
        <f t="shared" si="21"/>
        <v/>
      </c>
      <c r="AB51" s="175"/>
      <c r="AC51" s="43"/>
      <c r="AD51" s="175" t="str">
        <f t="shared" si="22"/>
        <v/>
      </c>
      <c r="AE51" s="175"/>
      <c r="AF51" s="43"/>
      <c r="AG51" s="175" t="str">
        <f t="shared" si="23"/>
        <v/>
      </c>
      <c r="AH51" s="181"/>
    </row>
    <row r="52" spans="1:34" ht="15.95" customHeight="1">
      <c r="A52" s="192"/>
      <c r="B52" s="167"/>
      <c r="C52" s="79">
        <v>9</v>
      </c>
      <c r="D52" s="184"/>
      <c r="E52" s="184"/>
      <c r="F52" s="184"/>
      <c r="G52" s="184"/>
      <c r="H52" s="184"/>
      <c r="I52" s="184"/>
      <c r="J52" s="184"/>
      <c r="K52" s="43"/>
      <c r="L52" s="43"/>
      <c r="M52" s="91" t="str">
        <f t="shared" si="16"/>
        <v/>
      </c>
      <c r="N52" s="91"/>
      <c r="O52" s="175" t="str">
        <f t="shared" si="17"/>
        <v/>
      </c>
      <c r="P52" s="175"/>
      <c r="Q52" s="43"/>
      <c r="R52" s="175" t="str">
        <f t="shared" si="18"/>
        <v/>
      </c>
      <c r="S52" s="175"/>
      <c r="T52" s="43"/>
      <c r="U52" s="175" t="str">
        <f t="shared" si="19"/>
        <v/>
      </c>
      <c r="V52" s="175"/>
      <c r="W52" s="43"/>
      <c r="X52" s="175" t="str">
        <f t="shared" si="20"/>
        <v/>
      </c>
      <c r="Y52" s="175"/>
      <c r="Z52" s="43"/>
      <c r="AA52" s="175" t="str">
        <f t="shared" si="21"/>
        <v/>
      </c>
      <c r="AB52" s="175"/>
      <c r="AC52" s="43"/>
      <c r="AD52" s="175" t="str">
        <f t="shared" si="22"/>
        <v/>
      </c>
      <c r="AE52" s="175"/>
      <c r="AF52" s="43"/>
      <c r="AG52" s="175" t="str">
        <f t="shared" si="23"/>
        <v/>
      </c>
      <c r="AH52" s="181"/>
    </row>
    <row r="53" spans="1:34" ht="15.95" customHeight="1">
      <c r="A53" s="192"/>
      <c r="B53" s="167"/>
      <c r="C53" s="79">
        <v>10</v>
      </c>
      <c r="D53" s="184"/>
      <c r="E53" s="184"/>
      <c r="F53" s="184"/>
      <c r="G53" s="184"/>
      <c r="H53" s="184"/>
      <c r="I53" s="184"/>
      <c r="J53" s="184"/>
      <c r="K53" s="43"/>
      <c r="L53" s="43"/>
      <c r="M53" s="91" t="str">
        <f t="shared" si="16"/>
        <v/>
      </c>
      <c r="N53" s="91"/>
      <c r="O53" s="175" t="str">
        <f t="shared" si="17"/>
        <v/>
      </c>
      <c r="P53" s="175"/>
      <c r="Q53" s="43"/>
      <c r="R53" s="175" t="str">
        <f t="shared" si="18"/>
        <v/>
      </c>
      <c r="S53" s="175"/>
      <c r="T53" s="43"/>
      <c r="U53" s="175" t="str">
        <f t="shared" si="19"/>
        <v/>
      </c>
      <c r="V53" s="175"/>
      <c r="W53" s="43"/>
      <c r="X53" s="175" t="str">
        <f t="shared" si="20"/>
        <v/>
      </c>
      <c r="Y53" s="175"/>
      <c r="Z53" s="43"/>
      <c r="AA53" s="175" t="str">
        <f t="shared" si="21"/>
        <v/>
      </c>
      <c r="AB53" s="175"/>
      <c r="AC53" s="43"/>
      <c r="AD53" s="175" t="str">
        <f t="shared" si="22"/>
        <v/>
      </c>
      <c r="AE53" s="175"/>
      <c r="AF53" s="43"/>
      <c r="AG53" s="175" t="str">
        <f t="shared" si="23"/>
        <v/>
      </c>
      <c r="AH53" s="181"/>
    </row>
    <row r="54" spans="1:34" ht="15.95" customHeight="1">
      <c r="A54" s="192"/>
      <c r="B54" s="167"/>
      <c r="C54" s="80">
        <v>11</v>
      </c>
      <c r="D54" s="184"/>
      <c r="E54" s="184"/>
      <c r="F54" s="184"/>
      <c r="G54" s="184"/>
      <c r="H54" s="184"/>
      <c r="I54" s="184"/>
      <c r="J54" s="184"/>
      <c r="K54" s="43"/>
      <c r="L54" s="43"/>
      <c r="M54" s="91" t="str">
        <f t="shared" si="16"/>
        <v/>
      </c>
      <c r="N54" s="91"/>
      <c r="O54" s="175" t="str">
        <f t="shared" si="17"/>
        <v/>
      </c>
      <c r="P54" s="175"/>
      <c r="Q54" s="43"/>
      <c r="R54" s="175" t="str">
        <f t="shared" si="18"/>
        <v/>
      </c>
      <c r="S54" s="175"/>
      <c r="T54" s="43"/>
      <c r="U54" s="175" t="str">
        <f t="shared" si="19"/>
        <v/>
      </c>
      <c r="V54" s="175"/>
      <c r="W54" s="43"/>
      <c r="X54" s="175" t="str">
        <f t="shared" si="20"/>
        <v/>
      </c>
      <c r="Y54" s="175"/>
      <c r="Z54" s="43"/>
      <c r="AA54" s="175" t="str">
        <f t="shared" si="21"/>
        <v/>
      </c>
      <c r="AB54" s="175"/>
      <c r="AC54" s="43"/>
      <c r="AD54" s="175" t="str">
        <f t="shared" si="22"/>
        <v/>
      </c>
      <c r="AE54" s="175"/>
      <c r="AF54" s="43"/>
      <c r="AG54" s="175" t="str">
        <f t="shared" si="23"/>
        <v/>
      </c>
      <c r="AH54" s="181"/>
    </row>
    <row r="55" spans="1:34" ht="15.95" customHeight="1">
      <c r="A55" s="192"/>
      <c r="B55" s="167"/>
      <c r="C55" s="79">
        <v>12</v>
      </c>
      <c r="D55" s="184"/>
      <c r="E55" s="184"/>
      <c r="F55" s="184"/>
      <c r="G55" s="184"/>
      <c r="H55" s="184"/>
      <c r="I55" s="184"/>
      <c r="J55" s="184"/>
      <c r="K55" s="43"/>
      <c r="L55" s="43"/>
      <c r="M55" s="91" t="str">
        <f t="shared" si="16"/>
        <v/>
      </c>
      <c r="N55" s="91"/>
      <c r="O55" s="175" t="str">
        <f t="shared" si="17"/>
        <v/>
      </c>
      <c r="P55" s="175"/>
      <c r="Q55" s="43"/>
      <c r="R55" s="175" t="str">
        <f t="shared" si="18"/>
        <v/>
      </c>
      <c r="S55" s="175"/>
      <c r="T55" s="43"/>
      <c r="U55" s="175" t="str">
        <f t="shared" si="19"/>
        <v/>
      </c>
      <c r="V55" s="175"/>
      <c r="W55" s="43"/>
      <c r="X55" s="175" t="str">
        <f t="shared" si="20"/>
        <v/>
      </c>
      <c r="Y55" s="175"/>
      <c r="Z55" s="43"/>
      <c r="AA55" s="175" t="str">
        <f t="shared" si="21"/>
        <v/>
      </c>
      <c r="AB55" s="175"/>
      <c r="AC55" s="43"/>
      <c r="AD55" s="175" t="str">
        <f t="shared" si="22"/>
        <v/>
      </c>
      <c r="AE55" s="175"/>
      <c r="AF55" s="43"/>
      <c r="AG55" s="175" t="str">
        <f t="shared" si="23"/>
        <v/>
      </c>
      <c r="AH55" s="181"/>
    </row>
    <row r="56" spans="1:34" ht="15.95" customHeight="1">
      <c r="A56" s="192"/>
      <c r="B56" s="167"/>
      <c r="C56" s="79">
        <v>13</v>
      </c>
      <c r="D56" s="184"/>
      <c r="E56" s="184"/>
      <c r="F56" s="184"/>
      <c r="G56" s="184"/>
      <c r="H56" s="184"/>
      <c r="I56" s="184"/>
      <c r="J56" s="184"/>
      <c r="K56" s="43"/>
      <c r="L56" s="43"/>
      <c r="M56" s="91" t="str">
        <f t="shared" si="16"/>
        <v/>
      </c>
      <c r="N56" s="91"/>
      <c r="O56" s="175" t="str">
        <f t="shared" si="17"/>
        <v/>
      </c>
      <c r="P56" s="175"/>
      <c r="Q56" s="43"/>
      <c r="R56" s="175" t="str">
        <f t="shared" si="18"/>
        <v/>
      </c>
      <c r="S56" s="175"/>
      <c r="T56" s="43"/>
      <c r="U56" s="175" t="str">
        <f t="shared" si="19"/>
        <v/>
      </c>
      <c r="V56" s="175"/>
      <c r="W56" s="43"/>
      <c r="X56" s="175" t="str">
        <f t="shared" si="20"/>
        <v/>
      </c>
      <c r="Y56" s="175"/>
      <c r="Z56" s="43"/>
      <c r="AA56" s="175" t="str">
        <f t="shared" si="21"/>
        <v/>
      </c>
      <c r="AB56" s="175"/>
      <c r="AC56" s="43"/>
      <c r="AD56" s="175" t="str">
        <f t="shared" si="22"/>
        <v/>
      </c>
      <c r="AE56" s="175"/>
      <c r="AF56" s="43"/>
      <c r="AG56" s="175" t="str">
        <f t="shared" si="23"/>
        <v/>
      </c>
      <c r="AH56" s="181"/>
    </row>
    <row r="57" spans="1:34" ht="15.95" customHeight="1">
      <c r="A57" s="192"/>
      <c r="B57" s="167"/>
      <c r="C57" s="80">
        <v>14</v>
      </c>
      <c r="D57" s="184"/>
      <c r="E57" s="184"/>
      <c r="F57" s="184"/>
      <c r="G57" s="184"/>
      <c r="H57" s="184"/>
      <c r="I57" s="184"/>
      <c r="J57" s="184"/>
      <c r="K57" s="43"/>
      <c r="L57" s="43"/>
      <c r="M57" s="91" t="str">
        <f t="shared" si="16"/>
        <v/>
      </c>
      <c r="N57" s="91"/>
      <c r="O57" s="175" t="str">
        <f t="shared" si="17"/>
        <v/>
      </c>
      <c r="P57" s="175"/>
      <c r="Q57" s="43"/>
      <c r="R57" s="175" t="str">
        <f t="shared" si="18"/>
        <v/>
      </c>
      <c r="S57" s="175"/>
      <c r="T57" s="43"/>
      <c r="U57" s="175" t="str">
        <f t="shared" si="19"/>
        <v/>
      </c>
      <c r="V57" s="175"/>
      <c r="W57" s="43"/>
      <c r="X57" s="175" t="str">
        <f t="shared" si="20"/>
        <v/>
      </c>
      <c r="Y57" s="175"/>
      <c r="Z57" s="43"/>
      <c r="AA57" s="175" t="str">
        <f t="shared" si="21"/>
        <v/>
      </c>
      <c r="AB57" s="175"/>
      <c r="AC57" s="43"/>
      <c r="AD57" s="175" t="str">
        <f t="shared" si="22"/>
        <v/>
      </c>
      <c r="AE57" s="175"/>
      <c r="AF57" s="43"/>
      <c r="AG57" s="175" t="str">
        <f t="shared" si="23"/>
        <v/>
      </c>
      <c r="AH57" s="181"/>
    </row>
    <row r="58" spans="1:34" ht="15.95" customHeight="1">
      <c r="A58" s="192"/>
      <c r="B58" s="167"/>
      <c r="C58" s="79">
        <v>15</v>
      </c>
      <c r="D58" s="184"/>
      <c r="E58" s="184"/>
      <c r="F58" s="184"/>
      <c r="G58" s="184"/>
      <c r="H58" s="184"/>
      <c r="I58" s="184"/>
      <c r="J58" s="184"/>
      <c r="K58" s="43"/>
      <c r="L58" s="43"/>
      <c r="M58" s="91" t="str">
        <f t="shared" si="16"/>
        <v/>
      </c>
      <c r="N58" s="91"/>
      <c r="O58" s="175" t="str">
        <f t="shared" si="17"/>
        <v/>
      </c>
      <c r="P58" s="175"/>
      <c r="Q58" s="43"/>
      <c r="R58" s="175" t="str">
        <f t="shared" si="18"/>
        <v/>
      </c>
      <c r="S58" s="175"/>
      <c r="T58" s="43"/>
      <c r="U58" s="175" t="str">
        <f t="shared" si="19"/>
        <v/>
      </c>
      <c r="V58" s="175"/>
      <c r="W58" s="43"/>
      <c r="X58" s="175" t="str">
        <f t="shared" si="20"/>
        <v/>
      </c>
      <c r="Y58" s="175"/>
      <c r="Z58" s="43"/>
      <c r="AA58" s="175" t="str">
        <f t="shared" si="21"/>
        <v/>
      </c>
      <c r="AB58" s="175"/>
      <c r="AC58" s="43"/>
      <c r="AD58" s="175" t="str">
        <f t="shared" si="22"/>
        <v/>
      </c>
      <c r="AE58" s="175"/>
      <c r="AF58" s="43"/>
      <c r="AG58" s="175" t="str">
        <f t="shared" si="23"/>
        <v/>
      </c>
      <c r="AH58" s="181"/>
    </row>
    <row r="59" spans="1:34" ht="15.95" customHeight="1">
      <c r="A59" s="192"/>
      <c r="B59" s="167" t="s">
        <v>59</v>
      </c>
      <c r="C59" s="79">
        <v>1</v>
      </c>
      <c r="D59" s="184"/>
      <c r="E59" s="184"/>
      <c r="F59" s="184"/>
      <c r="G59" s="184"/>
      <c r="H59" s="184"/>
      <c r="I59" s="184"/>
      <c r="J59" s="184"/>
      <c r="K59" s="43"/>
      <c r="L59" s="43"/>
      <c r="M59" s="91" t="str">
        <f t="shared" si="16"/>
        <v/>
      </c>
      <c r="N59" s="91"/>
      <c r="O59" s="175" t="str">
        <f t="shared" si="17"/>
        <v/>
      </c>
      <c r="P59" s="175"/>
      <c r="Q59" s="43"/>
      <c r="R59" s="175" t="str">
        <f t="shared" si="18"/>
        <v/>
      </c>
      <c r="S59" s="175"/>
      <c r="T59" s="43"/>
      <c r="U59" s="175" t="str">
        <f t="shared" si="19"/>
        <v/>
      </c>
      <c r="V59" s="175"/>
      <c r="W59" s="43"/>
      <c r="X59" s="175" t="str">
        <f t="shared" si="20"/>
        <v/>
      </c>
      <c r="Y59" s="175"/>
      <c r="Z59" s="43"/>
      <c r="AA59" s="175" t="str">
        <f t="shared" si="21"/>
        <v/>
      </c>
      <c r="AB59" s="175"/>
      <c r="AC59" s="43"/>
      <c r="AD59" s="175" t="str">
        <f t="shared" si="22"/>
        <v/>
      </c>
      <c r="AE59" s="175"/>
      <c r="AF59" s="43"/>
      <c r="AG59" s="175" t="str">
        <f t="shared" si="23"/>
        <v/>
      </c>
      <c r="AH59" s="181"/>
    </row>
    <row r="60" spans="1:34" ht="15.95" customHeight="1">
      <c r="A60" s="192"/>
      <c r="B60" s="167"/>
      <c r="C60" s="80">
        <v>2</v>
      </c>
      <c r="D60" s="184"/>
      <c r="E60" s="184"/>
      <c r="F60" s="184"/>
      <c r="G60" s="184"/>
      <c r="H60" s="184"/>
      <c r="I60" s="184"/>
      <c r="J60" s="184"/>
      <c r="K60" s="43"/>
      <c r="L60" s="43"/>
      <c r="M60" s="91" t="str">
        <f t="shared" si="16"/>
        <v/>
      </c>
      <c r="N60" s="91"/>
      <c r="O60" s="175" t="str">
        <f t="shared" si="17"/>
        <v/>
      </c>
      <c r="P60" s="175"/>
      <c r="Q60" s="43"/>
      <c r="R60" s="175" t="str">
        <f t="shared" si="18"/>
        <v/>
      </c>
      <c r="S60" s="175"/>
      <c r="T60" s="43"/>
      <c r="U60" s="175" t="str">
        <f t="shared" si="19"/>
        <v/>
      </c>
      <c r="V60" s="175"/>
      <c r="W60" s="43"/>
      <c r="X60" s="175" t="str">
        <f t="shared" si="20"/>
        <v/>
      </c>
      <c r="Y60" s="175"/>
      <c r="Z60" s="43"/>
      <c r="AA60" s="175" t="str">
        <f t="shared" si="21"/>
        <v/>
      </c>
      <c r="AB60" s="175"/>
      <c r="AC60" s="43"/>
      <c r="AD60" s="175" t="str">
        <f t="shared" si="22"/>
        <v/>
      </c>
      <c r="AE60" s="175"/>
      <c r="AF60" s="43"/>
      <c r="AG60" s="175" t="str">
        <f t="shared" si="23"/>
        <v/>
      </c>
      <c r="AH60" s="181"/>
    </row>
    <row r="61" spans="1:34" ht="15.95" customHeight="1">
      <c r="A61" s="192"/>
      <c r="B61" s="167"/>
      <c r="C61" s="79">
        <v>3</v>
      </c>
      <c r="D61" s="184"/>
      <c r="E61" s="184"/>
      <c r="F61" s="184"/>
      <c r="G61" s="184"/>
      <c r="H61" s="184"/>
      <c r="I61" s="184"/>
      <c r="J61" s="184"/>
      <c r="K61" s="43"/>
      <c r="L61" s="43"/>
      <c r="M61" s="91" t="str">
        <f t="shared" si="16"/>
        <v/>
      </c>
      <c r="N61" s="91"/>
      <c r="O61" s="175" t="str">
        <f t="shared" si="17"/>
        <v/>
      </c>
      <c r="P61" s="175"/>
      <c r="Q61" s="43"/>
      <c r="R61" s="175" t="str">
        <f t="shared" si="18"/>
        <v/>
      </c>
      <c r="S61" s="175"/>
      <c r="T61" s="43"/>
      <c r="U61" s="175" t="str">
        <f t="shared" si="19"/>
        <v/>
      </c>
      <c r="V61" s="175"/>
      <c r="W61" s="43"/>
      <c r="X61" s="175" t="str">
        <f t="shared" si="20"/>
        <v/>
      </c>
      <c r="Y61" s="175"/>
      <c r="Z61" s="43"/>
      <c r="AA61" s="175" t="str">
        <f t="shared" si="21"/>
        <v/>
      </c>
      <c r="AB61" s="175"/>
      <c r="AC61" s="43"/>
      <c r="AD61" s="175" t="str">
        <f t="shared" si="22"/>
        <v/>
      </c>
      <c r="AE61" s="175"/>
      <c r="AF61" s="43"/>
      <c r="AG61" s="175" t="str">
        <f t="shared" si="23"/>
        <v/>
      </c>
      <c r="AH61" s="181"/>
    </row>
    <row r="62" spans="1:34" ht="15.95" customHeight="1">
      <c r="A62" s="192"/>
      <c r="B62" s="167"/>
      <c r="C62" s="80">
        <v>4</v>
      </c>
      <c r="D62" s="184"/>
      <c r="E62" s="184"/>
      <c r="F62" s="184"/>
      <c r="G62" s="184"/>
      <c r="H62" s="184"/>
      <c r="I62" s="184"/>
      <c r="J62" s="184"/>
      <c r="K62" s="43"/>
      <c r="L62" s="43"/>
      <c r="M62" s="91" t="str">
        <f t="shared" si="16"/>
        <v/>
      </c>
      <c r="N62" s="91"/>
      <c r="O62" s="175" t="str">
        <f t="shared" si="17"/>
        <v/>
      </c>
      <c r="P62" s="175"/>
      <c r="Q62" s="43"/>
      <c r="R62" s="175" t="str">
        <f t="shared" si="18"/>
        <v/>
      </c>
      <c r="S62" s="175"/>
      <c r="T62" s="43"/>
      <c r="U62" s="175" t="str">
        <f t="shared" si="19"/>
        <v/>
      </c>
      <c r="V62" s="175"/>
      <c r="W62" s="43"/>
      <c r="X62" s="175" t="str">
        <f t="shared" si="20"/>
        <v/>
      </c>
      <c r="Y62" s="175"/>
      <c r="Z62" s="43"/>
      <c r="AA62" s="175" t="str">
        <f t="shared" si="21"/>
        <v/>
      </c>
      <c r="AB62" s="175"/>
      <c r="AC62" s="43"/>
      <c r="AD62" s="175" t="str">
        <f t="shared" si="22"/>
        <v/>
      </c>
      <c r="AE62" s="175"/>
      <c r="AF62" s="43"/>
      <c r="AG62" s="175" t="str">
        <f t="shared" si="23"/>
        <v/>
      </c>
      <c r="AH62" s="181"/>
    </row>
    <row r="63" spans="1:34" ht="15.95" customHeight="1">
      <c r="A63" s="192"/>
      <c r="B63" s="167"/>
      <c r="C63" s="79">
        <v>5</v>
      </c>
      <c r="D63" s="184"/>
      <c r="E63" s="184"/>
      <c r="F63" s="184"/>
      <c r="G63" s="184"/>
      <c r="H63" s="184"/>
      <c r="I63" s="184"/>
      <c r="J63" s="184"/>
      <c r="K63" s="43"/>
      <c r="L63" s="43"/>
      <c r="M63" s="91" t="str">
        <f t="shared" si="16"/>
        <v/>
      </c>
      <c r="N63" s="91"/>
      <c r="O63" s="175" t="str">
        <f t="shared" si="17"/>
        <v/>
      </c>
      <c r="P63" s="175"/>
      <c r="Q63" s="43"/>
      <c r="R63" s="175" t="str">
        <f t="shared" si="18"/>
        <v/>
      </c>
      <c r="S63" s="175"/>
      <c r="T63" s="43"/>
      <c r="U63" s="175" t="str">
        <f t="shared" si="19"/>
        <v/>
      </c>
      <c r="V63" s="175"/>
      <c r="W63" s="43"/>
      <c r="X63" s="175" t="str">
        <f t="shared" si="20"/>
        <v/>
      </c>
      <c r="Y63" s="175"/>
      <c r="Z63" s="43"/>
      <c r="AA63" s="175" t="str">
        <f t="shared" si="21"/>
        <v/>
      </c>
      <c r="AB63" s="175"/>
      <c r="AC63" s="43"/>
      <c r="AD63" s="175" t="str">
        <f t="shared" si="22"/>
        <v/>
      </c>
      <c r="AE63" s="175"/>
      <c r="AF63" s="43"/>
      <c r="AG63" s="175" t="str">
        <f t="shared" si="23"/>
        <v/>
      </c>
      <c r="AH63" s="181"/>
    </row>
    <row r="64" spans="1:34" ht="15.95" customHeight="1">
      <c r="A64" s="192"/>
      <c r="B64" s="167"/>
      <c r="C64" s="80">
        <v>6</v>
      </c>
      <c r="D64" s="184"/>
      <c r="E64" s="184"/>
      <c r="F64" s="184"/>
      <c r="G64" s="184"/>
      <c r="H64" s="184"/>
      <c r="I64" s="184"/>
      <c r="J64" s="184"/>
      <c r="K64" s="43"/>
      <c r="L64" s="43"/>
      <c r="M64" s="91" t="str">
        <f t="shared" si="16"/>
        <v/>
      </c>
      <c r="N64" s="91"/>
      <c r="O64" s="175" t="str">
        <f t="shared" si="17"/>
        <v/>
      </c>
      <c r="P64" s="175"/>
      <c r="Q64" s="43"/>
      <c r="R64" s="175" t="str">
        <f t="shared" si="18"/>
        <v/>
      </c>
      <c r="S64" s="175"/>
      <c r="T64" s="43"/>
      <c r="U64" s="175" t="str">
        <f t="shared" si="19"/>
        <v/>
      </c>
      <c r="V64" s="175"/>
      <c r="W64" s="43"/>
      <c r="X64" s="175" t="str">
        <f t="shared" si="20"/>
        <v/>
      </c>
      <c r="Y64" s="175"/>
      <c r="Z64" s="43"/>
      <c r="AA64" s="175" t="str">
        <f t="shared" si="21"/>
        <v/>
      </c>
      <c r="AB64" s="175"/>
      <c r="AC64" s="43"/>
      <c r="AD64" s="175" t="str">
        <f t="shared" si="22"/>
        <v/>
      </c>
      <c r="AE64" s="175"/>
      <c r="AF64" s="43"/>
      <c r="AG64" s="175" t="str">
        <f t="shared" si="23"/>
        <v/>
      </c>
      <c r="AH64" s="181"/>
    </row>
    <row r="65" spans="1:34" ht="15.95" customHeight="1">
      <c r="A65" s="192"/>
      <c r="B65" s="167"/>
      <c r="C65" s="79">
        <v>7</v>
      </c>
      <c r="D65" s="184"/>
      <c r="E65" s="184"/>
      <c r="F65" s="184"/>
      <c r="G65" s="184"/>
      <c r="H65" s="184"/>
      <c r="I65" s="184"/>
      <c r="J65" s="184"/>
      <c r="K65" s="43"/>
      <c r="L65" s="43"/>
      <c r="M65" s="91" t="str">
        <f t="shared" si="16"/>
        <v/>
      </c>
      <c r="N65" s="91"/>
      <c r="O65" s="175" t="str">
        <f t="shared" si="17"/>
        <v/>
      </c>
      <c r="P65" s="175"/>
      <c r="Q65" s="43"/>
      <c r="R65" s="175" t="str">
        <f t="shared" si="18"/>
        <v/>
      </c>
      <c r="S65" s="175"/>
      <c r="T65" s="43"/>
      <c r="U65" s="175" t="str">
        <f t="shared" si="19"/>
        <v/>
      </c>
      <c r="V65" s="175"/>
      <c r="W65" s="43"/>
      <c r="X65" s="175" t="str">
        <f t="shared" si="20"/>
        <v/>
      </c>
      <c r="Y65" s="175"/>
      <c r="Z65" s="43"/>
      <c r="AA65" s="175" t="str">
        <f t="shared" si="21"/>
        <v/>
      </c>
      <c r="AB65" s="175"/>
      <c r="AC65" s="43"/>
      <c r="AD65" s="175" t="str">
        <f t="shared" si="22"/>
        <v/>
      </c>
      <c r="AE65" s="175"/>
      <c r="AF65" s="43"/>
      <c r="AG65" s="175" t="str">
        <f t="shared" si="23"/>
        <v/>
      </c>
      <c r="AH65" s="181"/>
    </row>
    <row r="66" spans="1:34" ht="15.95" customHeight="1">
      <c r="A66" s="192"/>
      <c r="B66" s="167"/>
      <c r="C66" s="80">
        <v>8</v>
      </c>
      <c r="D66" s="184"/>
      <c r="E66" s="184"/>
      <c r="F66" s="184"/>
      <c r="G66" s="184"/>
      <c r="H66" s="184"/>
      <c r="I66" s="184"/>
      <c r="J66" s="184"/>
      <c r="K66" s="43"/>
      <c r="L66" s="43"/>
      <c r="M66" s="91" t="str">
        <f t="shared" si="16"/>
        <v/>
      </c>
      <c r="N66" s="91"/>
      <c r="O66" s="175" t="str">
        <f t="shared" si="17"/>
        <v/>
      </c>
      <c r="P66" s="175"/>
      <c r="Q66" s="43"/>
      <c r="R66" s="175" t="str">
        <f t="shared" si="18"/>
        <v/>
      </c>
      <c r="S66" s="175"/>
      <c r="T66" s="43"/>
      <c r="U66" s="175" t="str">
        <f t="shared" si="19"/>
        <v/>
      </c>
      <c r="V66" s="175"/>
      <c r="W66" s="43"/>
      <c r="X66" s="175" t="str">
        <f t="shared" si="20"/>
        <v/>
      </c>
      <c r="Y66" s="175"/>
      <c r="Z66" s="43"/>
      <c r="AA66" s="175" t="str">
        <f t="shared" si="21"/>
        <v/>
      </c>
      <c r="AB66" s="175"/>
      <c r="AC66" s="43"/>
      <c r="AD66" s="175" t="str">
        <f t="shared" si="22"/>
        <v/>
      </c>
      <c r="AE66" s="175"/>
      <c r="AF66" s="43"/>
      <c r="AG66" s="175" t="str">
        <f t="shared" si="23"/>
        <v/>
      </c>
      <c r="AH66" s="181"/>
    </row>
    <row r="67" spans="1:34" ht="15.95" customHeight="1">
      <c r="A67" s="192"/>
      <c r="B67" s="167"/>
      <c r="C67" s="79">
        <v>9</v>
      </c>
      <c r="D67" s="184"/>
      <c r="E67" s="184"/>
      <c r="F67" s="184"/>
      <c r="G67" s="184"/>
      <c r="H67" s="184"/>
      <c r="I67" s="184"/>
      <c r="J67" s="184"/>
      <c r="K67" s="43"/>
      <c r="L67" s="43"/>
      <c r="M67" s="91" t="str">
        <f t="shared" si="16"/>
        <v/>
      </c>
      <c r="N67" s="91"/>
      <c r="O67" s="175" t="str">
        <f t="shared" si="17"/>
        <v/>
      </c>
      <c r="P67" s="175"/>
      <c r="Q67" s="43"/>
      <c r="R67" s="175" t="str">
        <f t="shared" si="18"/>
        <v/>
      </c>
      <c r="S67" s="175"/>
      <c r="T67" s="43"/>
      <c r="U67" s="175" t="str">
        <f t="shared" si="19"/>
        <v/>
      </c>
      <c r="V67" s="175"/>
      <c r="W67" s="43"/>
      <c r="X67" s="175" t="str">
        <f t="shared" si="20"/>
        <v/>
      </c>
      <c r="Y67" s="175"/>
      <c r="Z67" s="43"/>
      <c r="AA67" s="175" t="str">
        <f t="shared" si="21"/>
        <v/>
      </c>
      <c r="AB67" s="175"/>
      <c r="AC67" s="43"/>
      <c r="AD67" s="175" t="str">
        <f t="shared" si="22"/>
        <v/>
      </c>
      <c r="AE67" s="175"/>
      <c r="AF67" s="43"/>
      <c r="AG67" s="175" t="str">
        <f t="shared" si="23"/>
        <v/>
      </c>
      <c r="AH67" s="181"/>
    </row>
    <row r="68" spans="1:34" ht="15.95" customHeight="1">
      <c r="A68" s="192"/>
      <c r="B68" s="167"/>
      <c r="C68" s="80">
        <v>10</v>
      </c>
      <c r="D68" s="184"/>
      <c r="E68" s="184"/>
      <c r="F68" s="184"/>
      <c r="G68" s="184"/>
      <c r="H68" s="184"/>
      <c r="I68" s="184"/>
      <c r="J68" s="184"/>
      <c r="K68" s="43"/>
      <c r="L68" s="43"/>
      <c r="M68" s="91" t="str">
        <f t="shared" si="16"/>
        <v/>
      </c>
      <c r="N68" s="91"/>
      <c r="O68" s="175" t="str">
        <f t="shared" si="17"/>
        <v/>
      </c>
      <c r="P68" s="175"/>
      <c r="Q68" s="43"/>
      <c r="R68" s="175" t="str">
        <f t="shared" si="18"/>
        <v/>
      </c>
      <c r="S68" s="175"/>
      <c r="T68" s="43"/>
      <c r="U68" s="175" t="str">
        <f t="shared" si="19"/>
        <v/>
      </c>
      <c r="V68" s="175"/>
      <c r="W68" s="43"/>
      <c r="X68" s="175" t="str">
        <f t="shared" si="20"/>
        <v/>
      </c>
      <c r="Y68" s="175"/>
      <c r="Z68" s="43"/>
      <c r="AA68" s="175" t="str">
        <f t="shared" si="21"/>
        <v/>
      </c>
      <c r="AB68" s="175"/>
      <c r="AC68" s="43"/>
      <c r="AD68" s="175" t="str">
        <f t="shared" si="22"/>
        <v/>
      </c>
      <c r="AE68" s="175"/>
      <c r="AF68" s="43"/>
      <c r="AG68" s="175" t="str">
        <f t="shared" si="23"/>
        <v/>
      </c>
      <c r="AH68" s="181"/>
    </row>
    <row r="69" spans="1:34" ht="15.95" customHeight="1">
      <c r="A69" s="192"/>
      <c r="B69" s="167"/>
      <c r="C69" s="79">
        <v>11</v>
      </c>
      <c r="D69" s="184"/>
      <c r="E69" s="184"/>
      <c r="F69" s="184"/>
      <c r="G69" s="184"/>
      <c r="H69" s="184"/>
      <c r="I69" s="184"/>
      <c r="J69" s="184"/>
      <c r="K69" s="43"/>
      <c r="L69" s="43"/>
      <c r="M69" s="91" t="str">
        <f t="shared" si="16"/>
        <v/>
      </c>
      <c r="N69" s="91"/>
      <c r="O69" s="175" t="str">
        <f t="shared" si="17"/>
        <v/>
      </c>
      <c r="P69" s="175"/>
      <c r="Q69" s="43"/>
      <c r="R69" s="175" t="str">
        <f t="shared" si="18"/>
        <v/>
      </c>
      <c r="S69" s="175"/>
      <c r="T69" s="43"/>
      <c r="U69" s="175" t="str">
        <f t="shared" si="19"/>
        <v/>
      </c>
      <c r="V69" s="175"/>
      <c r="W69" s="43"/>
      <c r="X69" s="175" t="str">
        <f t="shared" si="20"/>
        <v/>
      </c>
      <c r="Y69" s="175"/>
      <c r="Z69" s="43"/>
      <c r="AA69" s="175" t="str">
        <f t="shared" si="21"/>
        <v/>
      </c>
      <c r="AB69" s="175"/>
      <c r="AC69" s="43"/>
      <c r="AD69" s="175" t="str">
        <f t="shared" si="22"/>
        <v/>
      </c>
      <c r="AE69" s="175"/>
      <c r="AF69" s="43"/>
      <c r="AG69" s="175" t="str">
        <f t="shared" si="23"/>
        <v/>
      </c>
      <c r="AH69" s="181"/>
    </row>
    <row r="70" spans="1:34" ht="15.95" customHeight="1">
      <c r="A70" s="192"/>
      <c r="B70" s="167"/>
      <c r="C70" s="80">
        <v>12</v>
      </c>
      <c r="D70" s="184"/>
      <c r="E70" s="184"/>
      <c r="F70" s="184"/>
      <c r="G70" s="184"/>
      <c r="H70" s="184"/>
      <c r="I70" s="184"/>
      <c r="J70" s="184"/>
      <c r="K70" s="43"/>
      <c r="L70" s="43"/>
      <c r="M70" s="91" t="str">
        <f t="shared" si="16"/>
        <v/>
      </c>
      <c r="N70" s="91"/>
      <c r="O70" s="175" t="str">
        <f t="shared" si="17"/>
        <v/>
      </c>
      <c r="P70" s="175"/>
      <c r="Q70" s="43"/>
      <c r="R70" s="175" t="str">
        <f t="shared" si="18"/>
        <v/>
      </c>
      <c r="S70" s="175"/>
      <c r="T70" s="43"/>
      <c r="U70" s="175" t="str">
        <f t="shared" si="19"/>
        <v/>
      </c>
      <c r="V70" s="175"/>
      <c r="W70" s="43"/>
      <c r="X70" s="175" t="str">
        <f t="shared" si="20"/>
        <v/>
      </c>
      <c r="Y70" s="175"/>
      <c r="Z70" s="43"/>
      <c r="AA70" s="175" t="str">
        <f t="shared" si="21"/>
        <v/>
      </c>
      <c r="AB70" s="175"/>
      <c r="AC70" s="43"/>
      <c r="AD70" s="175" t="str">
        <f t="shared" si="22"/>
        <v/>
      </c>
      <c r="AE70" s="175"/>
      <c r="AF70" s="43"/>
      <c r="AG70" s="175" t="str">
        <f t="shared" si="23"/>
        <v/>
      </c>
      <c r="AH70" s="181"/>
    </row>
    <row r="71" spans="1:34" ht="15.95" customHeight="1">
      <c r="A71" s="192"/>
      <c r="B71" s="167"/>
      <c r="C71" s="79">
        <v>13</v>
      </c>
      <c r="D71" s="184"/>
      <c r="E71" s="184"/>
      <c r="F71" s="184"/>
      <c r="G71" s="184"/>
      <c r="H71" s="184"/>
      <c r="I71" s="184"/>
      <c r="J71" s="184"/>
      <c r="K71" s="43"/>
      <c r="L71" s="43"/>
      <c r="M71" s="91" t="str">
        <f t="shared" si="16"/>
        <v/>
      </c>
      <c r="N71" s="91"/>
      <c r="O71" s="175" t="str">
        <f t="shared" si="17"/>
        <v/>
      </c>
      <c r="P71" s="175"/>
      <c r="Q71" s="43"/>
      <c r="R71" s="175" t="str">
        <f t="shared" si="18"/>
        <v/>
      </c>
      <c r="S71" s="175"/>
      <c r="T71" s="43"/>
      <c r="U71" s="175" t="str">
        <f t="shared" si="19"/>
        <v/>
      </c>
      <c r="V71" s="175"/>
      <c r="W71" s="43"/>
      <c r="X71" s="175" t="str">
        <f t="shared" si="20"/>
        <v/>
      </c>
      <c r="Y71" s="175"/>
      <c r="Z71" s="43"/>
      <c r="AA71" s="175" t="str">
        <f t="shared" si="21"/>
        <v/>
      </c>
      <c r="AB71" s="175"/>
      <c r="AC71" s="43"/>
      <c r="AD71" s="175" t="str">
        <f t="shared" si="22"/>
        <v/>
      </c>
      <c r="AE71" s="175"/>
      <c r="AF71" s="43"/>
      <c r="AG71" s="175" t="str">
        <f t="shared" si="23"/>
        <v/>
      </c>
      <c r="AH71" s="181"/>
    </row>
    <row r="72" spans="1:34" ht="15.95" customHeight="1">
      <c r="A72" s="192"/>
      <c r="B72" s="167"/>
      <c r="C72" s="80">
        <v>14</v>
      </c>
      <c r="D72" s="184"/>
      <c r="E72" s="184"/>
      <c r="F72" s="184"/>
      <c r="G72" s="184"/>
      <c r="H72" s="184"/>
      <c r="I72" s="184"/>
      <c r="J72" s="184"/>
      <c r="K72" s="43"/>
      <c r="L72" s="43"/>
      <c r="M72" s="91" t="str">
        <f t="shared" si="16"/>
        <v/>
      </c>
      <c r="N72" s="91"/>
      <c r="O72" s="175" t="str">
        <f t="shared" si="17"/>
        <v/>
      </c>
      <c r="P72" s="175"/>
      <c r="Q72" s="43"/>
      <c r="R72" s="175" t="str">
        <f t="shared" si="18"/>
        <v/>
      </c>
      <c r="S72" s="175"/>
      <c r="T72" s="43"/>
      <c r="U72" s="175" t="str">
        <f t="shared" si="19"/>
        <v/>
      </c>
      <c r="V72" s="175"/>
      <c r="W72" s="43"/>
      <c r="X72" s="175" t="str">
        <f t="shared" si="20"/>
        <v/>
      </c>
      <c r="Y72" s="175"/>
      <c r="Z72" s="43"/>
      <c r="AA72" s="175" t="str">
        <f t="shared" si="21"/>
        <v/>
      </c>
      <c r="AB72" s="175"/>
      <c r="AC72" s="43"/>
      <c r="AD72" s="175" t="str">
        <f t="shared" si="22"/>
        <v/>
      </c>
      <c r="AE72" s="175"/>
      <c r="AF72" s="43"/>
      <c r="AG72" s="175" t="str">
        <f t="shared" si="23"/>
        <v/>
      </c>
      <c r="AH72" s="181"/>
    </row>
    <row r="73" spans="1:34" ht="15.95" customHeight="1">
      <c r="A73" s="192"/>
      <c r="B73" s="167"/>
      <c r="C73" s="79">
        <v>15</v>
      </c>
      <c r="D73" s="184"/>
      <c r="E73" s="184"/>
      <c r="F73" s="184"/>
      <c r="G73" s="184"/>
      <c r="H73" s="184"/>
      <c r="I73" s="184"/>
      <c r="J73" s="184"/>
      <c r="K73" s="43"/>
      <c r="L73" s="43"/>
      <c r="M73" s="91" t="str">
        <f t="shared" si="16"/>
        <v/>
      </c>
      <c r="N73" s="91"/>
      <c r="O73" s="175" t="str">
        <f t="shared" si="17"/>
        <v/>
      </c>
      <c r="P73" s="175"/>
      <c r="Q73" s="43"/>
      <c r="R73" s="175" t="str">
        <f t="shared" si="18"/>
        <v/>
      </c>
      <c r="S73" s="175"/>
      <c r="T73" s="43"/>
      <c r="U73" s="175" t="str">
        <f t="shared" si="19"/>
        <v/>
      </c>
      <c r="V73" s="175"/>
      <c r="W73" s="43"/>
      <c r="X73" s="175" t="str">
        <f t="shared" si="20"/>
        <v/>
      </c>
      <c r="Y73" s="175"/>
      <c r="Z73" s="43"/>
      <c r="AA73" s="175" t="str">
        <f t="shared" si="21"/>
        <v/>
      </c>
      <c r="AB73" s="175"/>
      <c r="AC73" s="43"/>
      <c r="AD73" s="175" t="str">
        <f t="shared" si="22"/>
        <v/>
      </c>
      <c r="AE73" s="175"/>
      <c r="AF73" s="43"/>
      <c r="AG73" s="175" t="str">
        <f t="shared" si="23"/>
        <v/>
      </c>
      <c r="AH73" s="181"/>
    </row>
    <row r="74" spans="1:34" ht="15.95" customHeight="1">
      <c r="A74" s="192"/>
      <c r="B74" s="167" t="s">
        <v>100</v>
      </c>
      <c r="C74" s="186" t="s">
        <v>83</v>
      </c>
      <c r="D74" s="184"/>
      <c r="E74" s="184"/>
      <c r="F74" s="184"/>
      <c r="G74" s="184"/>
      <c r="H74" s="184"/>
      <c r="I74" s="184"/>
      <c r="J74" s="184"/>
      <c r="K74" s="43"/>
      <c r="L74" s="43"/>
      <c r="M74" s="91" t="str">
        <f t="shared" si="16"/>
        <v/>
      </c>
      <c r="N74" s="91"/>
      <c r="O74" s="175" t="str">
        <f t="shared" si="17"/>
        <v/>
      </c>
      <c r="P74" s="175"/>
      <c r="Q74" s="43"/>
      <c r="R74" s="175" t="str">
        <f t="shared" si="18"/>
        <v/>
      </c>
      <c r="S74" s="175"/>
      <c r="T74" s="43"/>
      <c r="U74" s="175" t="str">
        <f t="shared" si="19"/>
        <v/>
      </c>
      <c r="V74" s="175"/>
      <c r="W74" s="43"/>
      <c r="X74" s="175" t="str">
        <f t="shared" si="20"/>
        <v/>
      </c>
      <c r="Y74" s="175"/>
      <c r="Z74" s="43"/>
      <c r="AA74" s="175" t="str">
        <f t="shared" si="21"/>
        <v/>
      </c>
      <c r="AB74" s="175"/>
      <c r="AC74" s="43"/>
      <c r="AD74" s="175" t="str">
        <f t="shared" si="22"/>
        <v/>
      </c>
      <c r="AE74" s="175"/>
      <c r="AF74" s="43"/>
      <c r="AG74" s="175" t="str">
        <f t="shared" si="23"/>
        <v/>
      </c>
      <c r="AH74" s="181"/>
    </row>
    <row r="75" spans="1:34" ht="15.95" customHeight="1">
      <c r="A75" s="192"/>
      <c r="B75" s="167"/>
      <c r="C75" s="187"/>
      <c r="D75" s="184"/>
      <c r="E75" s="184"/>
      <c r="F75" s="184"/>
      <c r="G75" s="184"/>
      <c r="H75" s="184"/>
      <c r="I75" s="184"/>
      <c r="J75" s="184"/>
      <c r="K75" s="43"/>
      <c r="L75" s="43"/>
      <c r="M75" s="91" t="str">
        <f t="shared" si="16"/>
        <v/>
      </c>
      <c r="N75" s="91"/>
      <c r="O75" s="175" t="str">
        <f t="shared" si="17"/>
        <v/>
      </c>
      <c r="P75" s="175"/>
      <c r="Q75" s="43"/>
      <c r="R75" s="175" t="str">
        <f t="shared" si="18"/>
        <v/>
      </c>
      <c r="S75" s="175"/>
      <c r="T75" s="43"/>
      <c r="U75" s="175" t="str">
        <f t="shared" si="19"/>
        <v/>
      </c>
      <c r="V75" s="175"/>
      <c r="W75" s="43"/>
      <c r="X75" s="175" t="str">
        <f t="shared" si="20"/>
        <v/>
      </c>
      <c r="Y75" s="175"/>
      <c r="Z75" s="43"/>
      <c r="AA75" s="175" t="str">
        <f t="shared" si="21"/>
        <v/>
      </c>
      <c r="AB75" s="175"/>
      <c r="AC75" s="43"/>
      <c r="AD75" s="175" t="str">
        <f t="shared" si="22"/>
        <v/>
      </c>
      <c r="AE75" s="175"/>
      <c r="AF75" s="43"/>
      <c r="AG75" s="175" t="str">
        <f t="shared" si="23"/>
        <v/>
      </c>
      <c r="AH75" s="181"/>
    </row>
    <row r="76" spans="1:34" ht="15.95" customHeight="1">
      <c r="A76" s="192"/>
      <c r="B76" s="167"/>
      <c r="C76" s="187"/>
      <c r="D76" s="184"/>
      <c r="E76" s="184"/>
      <c r="F76" s="184"/>
      <c r="G76" s="184"/>
      <c r="H76" s="184"/>
      <c r="I76" s="184"/>
      <c r="J76" s="184"/>
      <c r="K76" s="43"/>
      <c r="L76" s="43"/>
      <c r="M76" s="91" t="str">
        <f t="shared" si="16"/>
        <v/>
      </c>
      <c r="N76" s="91"/>
      <c r="O76" s="175" t="str">
        <f t="shared" si="17"/>
        <v/>
      </c>
      <c r="P76" s="175"/>
      <c r="Q76" s="43"/>
      <c r="R76" s="175" t="str">
        <f t="shared" si="18"/>
        <v/>
      </c>
      <c r="S76" s="175"/>
      <c r="T76" s="43"/>
      <c r="U76" s="175" t="str">
        <f t="shared" si="19"/>
        <v/>
      </c>
      <c r="V76" s="175"/>
      <c r="W76" s="43"/>
      <c r="X76" s="175" t="str">
        <f t="shared" si="20"/>
        <v/>
      </c>
      <c r="Y76" s="175"/>
      <c r="Z76" s="43"/>
      <c r="AA76" s="175" t="str">
        <f t="shared" si="21"/>
        <v/>
      </c>
      <c r="AB76" s="175"/>
      <c r="AC76" s="43"/>
      <c r="AD76" s="175" t="str">
        <f t="shared" si="22"/>
        <v/>
      </c>
      <c r="AE76" s="175"/>
      <c r="AF76" s="43"/>
      <c r="AG76" s="175" t="str">
        <f t="shared" si="23"/>
        <v/>
      </c>
      <c r="AH76" s="181"/>
    </row>
    <row r="77" spans="1:34" ht="15.95" customHeight="1">
      <c r="A77" s="192"/>
      <c r="B77" s="167"/>
      <c r="C77" s="187"/>
      <c r="D77" s="184"/>
      <c r="E77" s="184"/>
      <c r="F77" s="184"/>
      <c r="G77" s="184"/>
      <c r="H77" s="184"/>
      <c r="I77" s="184"/>
      <c r="J77" s="184"/>
      <c r="K77" s="43"/>
      <c r="L77" s="43"/>
      <c r="M77" s="91" t="str">
        <f t="shared" si="16"/>
        <v/>
      </c>
      <c r="N77" s="91"/>
      <c r="O77" s="175" t="str">
        <f t="shared" si="17"/>
        <v/>
      </c>
      <c r="P77" s="175"/>
      <c r="Q77" s="43"/>
      <c r="R77" s="175" t="str">
        <f t="shared" si="18"/>
        <v/>
      </c>
      <c r="S77" s="175"/>
      <c r="T77" s="43"/>
      <c r="U77" s="175" t="str">
        <f t="shared" si="19"/>
        <v/>
      </c>
      <c r="V77" s="175"/>
      <c r="W77" s="43"/>
      <c r="X77" s="175" t="str">
        <f t="shared" si="20"/>
        <v/>
      </c>
      <c r="Y77" s="175"/>
      <c r="Z77" s="43"/>
      <c r="AA77" s="175" t="str">
        <f t="shared" si="21"/>
        <v/>
      </c>
      <c r="AB77" s="175"/>
      <c r="AC77" s="43"/>
      <c r="AD77" s="175" t="str">
        <f t="shared" si="22"/>
        <v/>
      </c>
      <c r="AE77" s="175"/>
      <c r="AF77" s="43"/>
      <c r="AG77" s="175" t="str">
        <f t="shared" si="23"/>
        <v/>
      </c>
      <c r="AH77" s="181"/>
    </row>
    <row r="78" spans="1:34" ht="15.95" customHeight="1">
      <c r="A78" s="192"/>
      <c r="B78" s="167"/>
      <c r="C78" s="188"/>
      <c r="D78" s="184"/>
      <c r="E78" s="184"/>
      <c r="F78" s="184"/>
      <c r="G78" s="184"/>
      <c r="H78" s="184"/>
      <c r="I78" s="184"/>
      <c r="J78" s="184"/>
      <c r="K78" s="43"/>
      <c r="L78" s="43"/>
      <c r="M78" s="91" t="str">
        <f t="shared" si="16"/>
        <v/>
      </c>
      <c r="N78" s="91"/>
      <c r="O78" s="175" t="str">
        <f t="shared" si="17"/>
        <v/>
      </c>
      <c r="P78" s="175"/>
      <c r="Q78" s="43"/>
      <c r="R78" s="175" t="str">
        <f t="shared" si="18"/>
        <v/>
      </c>
      <c r="S78" s="175"/>
      <c r="T78" s="43"/>
      <c r="U78" s="175" t="str">
        <f t="shared" si="19"/>
        <v/>
      </c>
      <c r="V78" s="175"/>
      <c r="W78" s="43"/>
      <c r="X78" s="175" t="str">
        <f t="shared" si="20"/>
        <v/>
      </c>
      <c r="Y78" s="175"/>
      <c r="Z78" s="43"/>
      <c r="AA78" s="175" t="str">
        <f t="shared" si="21"/>
        <v/>
      </c>
      <c r="AB78" s="175"/>
      <c r="AC78" s="43"/>
      <c r="AD78" s="175" t="str">
        <f t="shared" si="22"/>
        <v/>
      </c>
      <c r="AE78" s="175"/>
      <c r="AF78" s="43"/>
      <c r="AG78" s="175" t="str">
        <f t="shared" si="23"/>
        <v/>
      </c>
      <c r="AH78" s="181"/>
    </row>
    <row r="79" spans="1:34" ht="15.95" customHeight="1">
      <c r="A79" s="192"/>
      <c r="B79" s="167"/>
      <c r="C79" s="186" t="s">
        <v>84</v>
      </c>
      <c r="D79" s="184"/>
      <c r="E79" s="184"/>
      <c r="F79" s="184"/>
      <c r="G79" s="184"/>
      <c r="H79" s="184"/>
      <c r="I79" s="184"/>
      <c r="J79" s="184"/>
      <c r="K79" s="43"/>
      <c r="L79" s="43"/>
      <c r="M79" s="91" t="str">
        <f t="shared" si="16"/>
        <v/>
      </c>
      <c r="N79" s="91"/>
      <c r="O79" s="175" t="str">
        <f t="shared" si="17"/>
        <v/>
      </c>
      <c r="P79" s="175"/>
      <c r="Q79" s="43"/>
      <c r="R79" s="175" t="str">
        <f t="shared" si="18"/>
        <v/>
      </c>
      <c r="S79" s="175"/>
      <c r="T79" s="43"/>
      <c r="U79" s="175" t="str">
        <f t="shared" si="19"/>
        <v/>
      </c>
      <c r="V79" s="175"/>
      <c r="W79" s="43"/>
      <c r="X79" s="175" t="str">
        <f t="shared" si="20"/>
        <v/>
      </c>
      <c r="Y79" s="175"/>
      <c r="Z79" s="43"/>
      <c r="AA79" s="175" t="str">
        <f t="shared" si="21"/>
        <v/>
      </c>
      <c r="AB79" s="175"/>
      <c r="AC79" s="43"/>
      <c r="AD79" s="175" t="str">
        <f t="shared" si="22"/>
        <v/>
      </c>
      <c r="AE79" s="175"/>
      <c r="AF79" s="43"/>
      <c r="AG79" s="175" t="str">
        <f t="shared" si="23"/>
        <v/>
      </c>
      <c r="AH79" s="181"/>
    </row>
    <row r="80" spans="1:34" ht="15.75" customHeight="1">
      <c r="A80" s="192"/>
      <c r="B80" s="167"/>
      <c r="C80" s="187"/>
      <c r="D80" s="184"/>
      <c r="E80" s="184"/>
      <c r="F80" s="184"/>
      <c r="G80" s="184"/>
      <c r="H80" s="184"/>
      <c r="I80" s="184"/>
      <c r="J80" s="184"/>
      <c r="K80" s="43"/>
      <c r="L80" s="43"/>
      <c r="M80" s="91" t="str">
        <f t="shared" si="16"/>
        <v/>
      </c>
      <c r="N80" s="91"/>
      <c r="O80" s="175" t="str">
        <f t="shared" si="17"/>
        <v/>
      </c>
      <c r="P80" s="175"/>
      <c r="Q80" s="43"/>
      <c r="R80" s="175" t="str">
        <f t="shared" si="18"/>
        <v/>
      </c>
      <c r="S80" s="175"/>
      <c r="T80" s="43"/>
      <c r="U80" s="175" t="str">
        <f t="shared" si="19"/>
        <v/>
      </c>
      <c r="V80" s="175"/>
      <c r="W80" s="43"/>
      <c r="X80" s="175" t="str">
        <f t="shared" si="20"/>
        <v/>
      </c>
      <c r="Y80" s="175"/>
      <c r="Z80" s="43"/>
      <c r="AA80" s="175" t="str">
        <f t="shared" si="21"/>
        <v/>
      </c>
      <c r="AB80" s="175"/>
      <c r="AC80" s="43"/>
      <c r="AD80" s="175" t="str">
        <f t="shared" si="22"/>
        <v/>
      </c>
      <c r="AE80" s="175"/>
      <c r="AF80" s="43"/>
      <c r="AG80" s="175" t="str">
        <f t="shared" si="23"/>
        <v/>
      </c>
      <c r="AH80" s="181"/>
    </row>
    <row r="81" spans="1:34" ht="15.95" customHeight="1">
      <c r="A81" s="192"/>
      <c r="B81" s="167"/>
      <c r="C81" s="187"/>
      <c r="D81" s="184"/>
      <c r="E81" s="184"/>
      <c r="F81" s="184"/>
      <c r="G81" s="184"/>
      <c r="H81" s="184"/>
      <c r="I81" s="184"/>
      <c r="J81" s="184"/>
      <c r="K81" s="43"/>
      <c r="L81" s="43"/>
      <c r="M81" s="91" t="str">
        <f t="shared" si="16"/>
        <v/>
      </c>
      <c r="N81" s="91"/>
      <c r="O81" s="175" t="str">
        <f t="shared" si="17"/>
        <v/>
      </c>
      <c r="P81" s="175"/>
      <c r="Q81" s="43"/>
      <c r="R81" s="175" t="str">
        <f t="shared" si="18"/>
        <v/>
      </c>
      <c r="S81" s="175"/>
      <c r="T81" s="43"/>
      <c r="U81" s="175" t="str">
        <f t="shared" si="19"/>
        <v/>
      </c>
      <c r="V81" s="175"/>
      <c r="W81" s="43"/>
      <c r="X81" s="175" t="str">
        <f t="shared" si="20"/>
        <v/>
      </c>
      <c r="Y81" s="175"/>
      <c r="Z81" s="43"/>
      <c r="AA81" s="175" t="str">
        <f t="shared" si="21"/>
        <v/>
      </c>
      <c r="AB81" s="175"/>
      <c r="AC81" s="43"/>
      <c r="AD81" s="175" t="str">
        <f t="shared" si="22"/>
        <v/>
      </c>
      <c r="AE81" s="175"/>
      <c r="AF81" s="43"/>
      <c r="AG81" s="175" t="str">
        <f t="shared" si="23"/>
        <v/>
      </c>
      <c r="AH81" s="181"/>
    </row>
    <row r="82" spans="1:34" ht="15.95" customHeight="1">
      <c r="A82" s="192"/>
      <c r="B82" s="167"/>
      <c r="C82" s="187"/>
      <c r="D82" s="184"/>
      <c r="E82" s="184"/>
      <c r="F82" s="184"/>
      <c r="G82" s="184"/>
      <c r="H82" s="184"/>
      <c r="I82" s="184"/>
      <c r="J82" s="184"/>
      <c r="K82" s="43"/>
      <c r="L82" s="43"/>
      <c r="M82" s="91" t="str">
        <f t="shared" si="16"/>
        <v/>
      </c>
      <c r="N82" s="91"/>
      <c r="O82" s="175" t="str">
        <f t="shared" si="17"/>
        <v/>
      </c>
      <c r="P82" s="175"/>
      <c r="Q82" s="43"/>
      <c r="R82" s="175" t="str">
        <f t="shared" si="18"/>
        <v/>
      </c>
      <c r="S82" s="175"/>
      <c r="T82" s="43"/>
      <c r="U82" s="175" t="str">
        <f t="shared" si="19"/>
        <v/>
      </c>
      <c r="V82" s="175"/>
      <c r="W82" s="43"/>
      <c r="X82" s="175" t="str">
        <f t="shared" si="20"/>
        <v/>
      </c>
      <c r="Y82" s="175"/>
      <c r="Z82" s="43"/>
      <c r="AA82" s="175" t="str">
        <f t="shared" si="21"/>
        <v/>
      </c>
      <c r="AB82" s="175"/>
      <c r="AC82" s="43"/>
      <c r="AD82" s="175" t="str">
        <f t="shared" si="22"/>
        <v/>
      </c>
      <c r="AE82" s="175"/>
      <c r="AF82" s="43"/>
      <c r="AG82" s="175" t="str">
        <f t="shared" si="23"/>
        <v/>
      </c>
      <c r="AH82" s="181"/>
    </row>
    <row r="83" spans="1:34" ht="15.95" customHeight="1">
      <c r="A83" s="192"/>
      <c r="B83" s="167"/>
      <c r="C83" s="188"/>
      <c r="D83" s="184"/>
      <c r="E83" s="184"/>
      <c r="F83" s="184"/>
      <c r="G83" s="184"/>
      <c r="H83" s="184"/>
      <c r="I83" s="184"/>
      <c r="J83" s="184"/>
      <c r="K83" s="43"/>
      <c r="L83" s="43"/>
      <c r="M83" s="91" t="str">
        <f t="shared" si="16"/>
        <v/>
      </c>
      <c r="N83" s="91"/>
      <c r="O83" s="175" t="str">
        <f t="shared" si="17"/>
        <v/>
      </c>
      <c r="P83" s="175"/>
      <c r="Q83" s="43"/>
      <c r="R83" s="175" t="str">
        <f t="shared" si="18"/>
        <v/>
      </c>
      <c r="S83" s="175"/>
      <c r="T83" s="43"/>
      <c r="U83" s="175" t="str">
        <f t="shared" si="19"/>
        <v/>
      </c>
      <c r="V83" s="175"/>
      <c r="W83" s="43"/>
      <c r="X83" s="175" t="str">
        <f t="shared" si="20"/>
        <v/>
      </c>
      <c r="Y83" s="175"/>
      <c r="Z83" s="43"/>
      <c r="AA83" s="175" t="str">
        <f t="shared" si="21"/>
        <v/>
      </c>
      <c r="AB83" s="175"/>
      <c r="AC83" s="43"/>
      <c r="AD83" s="175" t="str">
        <f t="shared" si="22"/>
        <v/>
      </c>
      <c r="AE83" s="175"/>
      <c r="AF83" s="43"/>
      <c r="AG83" s="175" t="str">
        <f t="shared" si="23"/>
        <v/>
      </c>
      <c r="AH83" s="181"/>
    </row>
    <row r="84" spans="1:34" ht="15.95" customHeight="1">
      <c r="A84" s="192"/>
      <c r="B84" s="167"/>
      <c r="C84" s="186" t="s">
        <v>85</v>
      </c>
      <c r="D84" s="184"/>
      <c r="E84" s="184"/>
      <c r="F84" s="184"/>
      <c r="G84" s="184"/>
      <c r="H84" s="184"/>
      <c r="I84" s="184"/>
      <c r="J84" s="184"/>
      <c r="K84" s="43"/>
      <c r="L84" s="43"/>
      <c r="M84" s="91" t="str">
        <f t="shared" si="16"/>
        <v/>
      </c>
      <c r="N84" s="91"/>
      <c r="O84" s="175" t="str">
        <f t="shared" si="17"/>
        <v/>
      </c>
      <c r="P84" s="175"/>
      <c r="Q84" s="43"/>
      <c r="R84" s="175" t="str">
        <f t="shared" si="18"/>
        <v/>
      </c>
      <c r="S84" s="175"/>
      <c r="T84" s="43"/>
      <c r="U84" s="175" t="str">
        <f t="shared" si="19"/>
        <v/>
      </c>
      <c r="V84" s="175"/>
      <c r="W84" s="43"/>
      <c r="X84" s="175" t="str">
        <f t="shared" si="20"/>
        <v/>
      </c>
      <c r="Y84" s="175"/>
      <c r="Z84" s="43"/>
      <c r="AA84" s="175" t="str">
        <f t="shared" si="21"/>
        <v/>
      </c>
      <c r="AB84" s="175"/>
      <c r="AC84" s="43"/>
      <c r="AD84" s="175" t="str">
        <f t="shared" si="22"/>
        <v/>
      </c>
      <c r="AE84" s="175"/>
      <c r="AF84" s="43"/>
      <c r="AG84" s="175" t="str">
        <f t="shared" si="23"/>
        <v/>
      </c>
      <c r="AH84" s="181"/>
    </row>
    <row r="85" spans="1:34" ht="15.95" customHeight="1">
      <c r="A85" s="192"/>
      <c r="B85" s="167"/>
      <c r="C85" s="187"/>
      <c r="D85" s="184"/>
      <c r="E85" s="184"/>
      <c r="F85" s="184"/>
      <c r="G85" s="184"/>
      <c r="H85" s="184"/>
      <c r="I85" s="184"/>
      <c r="J85" s="184"/>
      <c r="K85" s="43"/>
      <c r="L85" s="43"/>
      <c r="M85" s="91" t="str">
        <f t="shared" si="16"/>
        <v/>
      </c>
      <c r="N85" s="91"/>
      <c r="O85" s="175" t="str">
        <f t="shared" si="17"/>
        <v/>
      </c>
      <c r="P85" s="175"/>
      <c r="Q85" s="43"/>
      <c r="R85" s="175" t="str">
        <f t="shared" si="18"/>
        <v/>
      </c>
      <c r="S85" s="175"/>
      <c r="T85" s="43"/>
      <c r="U85" s="175" t="str">
        <f t="shared" si="19"/>
        <v/>
      </c>
      <c r="V85" s="175"/>
      <c r="W85" s="43"/>
      <c r="X85" s="175" t="str">
        <f t="shared" si="20"/>
        <v/>
      </c>
      <c r="Y85" s="175"/>
      <c r="Z85" s="43"/>
      <c r="AA85" s="175" t="str">
        <f t="shared" si="21"/>
        <v/>
      </c>
      <c r="AB85" s="175"/>
      <c r="AC85" s="43"/>
      <c r="AD85" s="175" t="str">
        <f t="shared" si="22"/>
        <v/>
      </c>
      <c r="AE85" s="175"/>
      <c r="AF85" s="43"/>
      <c r="AG85" s="175" t="str">
        <f t="shared" si="23"/>
        <v/>
      </c>
      <c r="AH85" s="181"/>
    </row>
    <row r="86" spans="1:34" ht="15.95" customHeight="1">
      <c r="A86" s="192"/>
      <c r="B86" s="167"/>
      <c r="C86" s="187"/>
      <c r="D86" s="184"/>
      <c r="E86" s="184"/>
      <c r="F86" s="184"/>
      <c r="G86" s="184"/>
      <c r="H86" s="184"/>
      <c r="I86" s="184"/>
      <c r="J86" s="184"/>
      <c r="K86" s="43"/>
      <c r="L86" s="43"/>
      <c r="M86" s="91" t="str">
        <f t="shared" si="16"/>
        <v/>
      </c>
      <c r="N86" s="91"/>
      <c r="O86" s="175" t="str">
        <f t="shared" si="17"/>
        <v/>
      </c>
      <c r="P86" s="175"/>
      <c r="Q86" s="43"/>
      <c r="R86" s="175" t="str">
        <f t="shared" si="18"/>
        <v/>
      </c>
      <c r="S86" s="175"/>
      <c r="T86" s="43"/>
      <c r="U86" s="175" t="str">
        <f t="shared" si="19"/>
        <v/>
      </c>
      <c r="V86" s="175"/>
      <c r="W86" s="43"/>
      <c r="X86" s="175" t="str">
        <f t="shared" si="20"/>
        <v/>
      </c>
      <c r="Y86" s="175"/>
      <c r="Z86" s="43"/>
      <c r="AA86" s="175" t="str">
        <f t="shared" si="21"/>
        <v/>
      </c>
      <c r="AB86" s="175"/>
      <c r="AC86" s="43"/>
      <c r="AD86" s="175" t="str">
        <f t="shared" si="22"/>
        <v/>
      </c>
      <c r="AE86" s="175"/>
      <c r="AF86" s="43"/>
      <c r="AG86" s="175" t="str">
        <f t="shared" si="23"/>
        <v/>
      </c>
      <c r="AH86" s="181"/>
    </row>
    <row r="87" spans="1:34" ht="15.95" customHeight="1">
      <c r="A87" s="192"/>
      <c r="B87" s="167"/>
      <c r="C87" s="187"/>
      <c r="D87" s="184"/>
      <c r="E87" s="184"/>
      <c r="F87" s="184"/>
      <c r="G87" s="184"/>
      <c r="H87" s="184"/>
      <c r="I87" s="184"/>
      <c r="J87" s="184"/>
      <c r="K87" s="43"/>
      <c r="L87" s="43"/>
      <c r="M87" s="91" t="str">
        <f t="shared" si="16"/>
        <v/>
      </c>
      <c r="N87" s="91"/>
      <c r="O87" s="175" t="str">
        <f t="shared" si="17"/>
        <v/>
      </c>
      <c r="P87" s="175"/>
      <c r="Q87" s="43"/>
      <c r="R87" s="175" t="str">
        <f t="shared" si="18"/>
        <v/>
      </c>
      <c r="S87" s="175"/>
      <c r="T87" s="43"/>
      <c r="U87" s="175" t="str">
        <f t="shared" si="19"/>
        <v/>
      </c>
      <c r="V87" s="175"/>
      <c r="W87" s="43"/>
      <c r="X87" s="175" t="str">
        <f t="shared" si="20"/>
        <v/>
      </c>
      <c r="Y87" s="175"/>
      <c r="Z87" s="43"/>
      <c r="AA87" s="175" t="str">
        <f t="shared" si="21"/>
        <v/>
      </c>
      <c r="AB87" s="175"/>
      <c r="AC87" s="43"/>
      <c r="AD87" s="175" t="str">
        <f t="shared" si="22"/>
        <v/>
      </c>
      <c r="AE87" s="175"/>
      <c r="AF87" s="43"/>
      <c r="AG87" s="175" t="str">
        <f t="shared" si="23"/>
        <v/>
      </c>
      <c r="AH87" s="181"/>
    </row>
    <row r="88" spans="1:34" ht="15.95" customHeight="1">
      <c r="A88" s="192"/>
      <c r="B88" s="167"/>
      <c r="C88" s="188"/>
      <c r="D88" s="184"/>
      <c r="E88" s="184"/>
      <c r="F88" s="184"/>
      <c r="G88" s="184"/>
      <c r="H88" s="184"/>
      <c r="I88" s="184"/>
      <c r="J88" s="184"/>
      <c r="K88" s="43"/>
      <c r="L88" s="43"/>
      <c r="M88" s="93" t="str">
        <f t="shared" si="16"/>
        <v/>
      </c>
      <c r="N88" s="93"/>
      <c r="O88" s="185" t="str">
        <f t="shared" si="17"/>
        <v/>
      </c>
      <c r="P88" s="185"/>
      <c r="Q88" s="43"/>
      <c r="R88" s="175" t="str">
        <f t="shared" si="18"/>
        <v/>
      </c>
      <c r="S88" s="175"/>
      <c r="T88" s="43"/>
      <c r="U88" s="175" t="str">
        <f t="shared" si="19"/>
        <v/>
      </c>
      <c r="V88" s="175"/>
      <c r="W88" s="43"/>
      <c r="X88" s="175" t="str">
        <f t="shared" si="20"/>
        <v/>
      </c>
      <c r="Y88" s="175"/>
      <c r="Z88" s="43"/>
      <c r="AA88" s="175" t="str">
        <f t="shared" si="21"/>
        <v/>
      </c>
      <c r="AB88" s="175"/>
      <c r="AC88" s="43"/>
      <c r="AD88" s="175" t="str">
        <f t="shared" si="22"/>
        <v/>
      </c>
      <c r="AE88" s="175"/>
      <c r="AF88" s="43"/>
      <c r="AG88" s="175" t="str">
        <f t="shared" si="23"/>
        <v/>
      </c>
      <c r="AH88" s="181"/>
    </row>
    <row r="89" spans="1:34" ht="15.95" customHeight="1" thickBot="1">
      <c r="A89" s="193"/>
      <c r="B89" s="182" t="s">
        <v>76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39">
        <f>SUM(M44:M73)+MAX(SUM(M74:M78),SUM(M79:M83),SUM(M84:M88))</f>
        <v>0</v>
      </c>
      <c r="N89" s="139"/>
      <c r="O89" s="139">
        <f>SUM(O44:P73)+MAX(SUM(O74:P78),SUM(O79:P83),SUM(O84:P88))</f>
        <v>0</v>
      </c>
      <c r="P89" s="139"/>
      <c r="Q89" s="77">
        <f>SUM(Q44:Q73)+MAX(SUM(Q74:Q78),SUM(Q79:Q83),SUM(Q84:Q88))</f>
        <v>0</v>
      </c>
      <c r="R89" s="175">
        <f>SUM(R44:S73)+MAX(SUM(R74:S78),SUM(R79:S83),SUM(R84:S88))</f>
        <v>0</v>
      </c>
      <c r="S89" s="139"/>
      <c r="T89" s="77">
        <f>SUM(T44:T73)+MAX(SUM(T74:T78),SUM(T79:T83),SUM(T84:T88))</f>
        <v>0</v>
      </c>
      <c r="U89" s="175">
        <f>SUM(U44:V73)+MAX(SUM(U74:V78),SUM(U79:V83),SUM(U84:V88))</f>
        <v>0</v>
      </c>
      <c r="V89" s="139"/>
      <c r="W89" s="77">
        <f>SUM(W44:W73)+MAX(SUM(W74:W78),SUM(W79:W83),SUM(W84:W88))</f>
        <v>0</v>
      </c>
      <c r="X89" s="175">
        <f>SUM(X44:Y73)+MAX(SUM(X74:Y78),SUM(X79:Y83),SUM(X84:Y88))</f>
        <v>0</v>
      </c>
      <c r="Y89" s="139"/>
      <c r="Z89" s="77">
        <f>SUM(Z44:Z73)+MAX(SUM(Z74:Z78),SUM(Z79:Z83),SUM(Z84:Z88))</f>
        <v>0</v>
      </c>
      <c r="AA89" s="175">
        <f>SUM(AA44:AB73)+MAX(SUM(AA74:AB78),SUM(AA79:AB83),SUM(AA84:AB88))</f>
        <v>0</v>
      </c>
      <c r="AB89" s="139"/>
      <c r="AC89" s="77">
        <f>SUM(AC44:AC73)+MAX(SUM(AC74:AC78),SUM(AC79:AC83),SUM(AC84:AC88))</f>
        <v>0</v>
      </c>
      <c r="AD89" s="175">
        <f>SUM(AD44:AE73)+MAX(SUM(AD74:AE78),SUM(AD79:AE83),SUM(AD84:AE88))</f>
        <v>0</v>
      </c>
      <c r="AE89" s="139"/>
      <c r="AF89" s="77">
        <f>SUM(AF44:AF73)+MAX(SUM(AF74:AF78),SUM(AF79:AF83),SUM(AF84:AF88))</f>
        <v>0</v>
      </c>
      <c r="AG89" s="175">
        <f>SUM(AG44:AH73)+MAX(SUM(AG74:AH78),SUM(AG79:AH83),SUM(AG84:AH88))</f>
        <v>0</v>
      </c>
      <c r="AH89" s="139"/>
    </row>
    <row r="90" spans="1:34" ht="15.95" customHeight="1" thickBot="1">
      <c r="A90" s="176" t="s">
        <v>98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8"/>
      <c r="M90" s="179">
        <f>M43+M89</f>
        <v>642</v>
      </c>
      <c r="N90" s="179"/>
      <c r="O90" s="180">
        <f>O43+O89</f>
        <v>34.5</v>
      </c>
      <c r="P90" s="179"/>
      <c r="Q90" s="41">
        <f>Q43+Q89</f>
        <v>6</v>
      </c>
      <c r="R90" s="180">
        <f>R43+R89</f>
        <v>12</v>
      </c>
      <c r="S90" s="179"/>
      <c r="T90" s="41">
        <f>T43+T89</f>
        <v>13</v>
      </c>
      <c r="U90" s="180">
        <f>U43+U89</f>
        <v>14.5</v>
      </c>
      <c r="V90" s="179"/>
      <c r="W90" s="41">
        <f>W43+W89</f>
        <v>6</v>
      </c>
      <c r="X90" s="180">
        <f>X43+X89</f>
        <v>6.5</v>
      </c>
      <c r="Y90" s="179"/>
      <c r="Z90" s="41">
        <f>Z43+Z89</f>
        <v>4</v>
      </c>
      <c r="AA90" s="180">
        <f>AA43+AA89</f>
        <v>2.5</v>
      </c>
      <c r="AB90" s="179"/>
      <c r="AC90" s="41">
        <f>AC43+AC89</f>
        <v>4</v>
      </c>
      <c r="AD90" s="180">
        <f>AD43+AD89</f>
        <v>1</v>
      </c>
      <c r="AE90" s="179"/>
      <c r="AF90" s="41">
        <f>AF43+AF89</f>
        <v>0</v>
      </c>
      <c r="AG90" s="180">
        <f>AG43+AG89</f>
        <v>0</v>
      </c>
      <c r="AH90" s="179"/>
    </row>
    <row r="91" spans="1:34" ht="15.95" customHeight="1">
      <c r="A91" s="170" t="str">
        <f>CONCATENATE(K74,K75,K76,K77,K78)</f>
        <v/>
      </c>
      <c r="B91" s="170"/>
      <c r="C91" s="171" t="str">
        <f>CONCATENATE(K79,K80,K81,K82,K83)</f>
        <v/>
      </c>
      <c r="D91" s="171"/>
      <c r="E91" s="172" t="str">
        <f>CONCATENATE(K84,K85,K86,K87,K88)</f>
        <v/>
      </c>
      <c r="F91" s="172"/>
      <c r="G91" s="78"/>
      <c r="H91" s="78"/>
      <c r="I91" s="78"/>
      <c r="J91" s="78"/>
      <c r="K91" s="36"/>
      <c r="L91" s="36"/>
      <c r="M91" s="78"/>
      <c r="N91" s="78"/>
      <c r="O91" s="78"/>
      <c r="P91" s="78"/>
      <c r="Q91" s="20"/>
      <c r="R91" s="78"/>
      <c r="S91" s="78"/>
      <c r="T91" s="20"/>
      <c r="U91" s="78"/>
      <c r="V91" s="78"/>
      <c r="W91" s="20"/>
      <c r="X91" s="78"/>
      <c r="Y91" s="78"/>
      <c r="Z91" s="20"/>
      <c r="AA91" s="78"/>
      <c r="AB91" s="78"/>
      <c r="AC91" s="20"/>
      <c r="AD91" s="78"/>
      <c r="AE91" s="78"/>
      <c r="AF91" s="20"/>
      <c r="AG91" s="78"/>
      <c r="AH91" s="78"/>
    </row>
    <row r="92" spans="1:34" ht="15.95" customHeight="1">
      <c r="A92" s="40">
        <f>MAX(LEN(A91)-LEN(SUBSTITUTE(A91,1,"")),LEN(C91)-LEN(SUBSTITUTE(C91,1,"")),LEN(E91)-LEN(SUBSTITUTE(E91,1,"")))</f>
        <v>0</v>
      </c>
      <c r="B92" s="39">
        <f>MAX(LEN(A91)-LEN(SUBSTITUTE(A91,2,"")),LEN(C91)-LEN(SUBSTITUTE(C91,2,"")),LEN(E91)-LEN(SUBSTITUTE(E91,2,"")))</f>
        <v>0</v>
      </c>
      <c r="C92" s="76">
        <f>MAX(LEN(A91)-LEN(SUBSTITUTE(A91,3,"")),LEN(C91)-LEN(SUBSTITUTE(C91,3,"")),LEN(E91)-LEN(SUBSTITUTE(E91,3,"")))</f>
        <v>0</v>
      </c>
      <c r="D92" s="75">
        <f>MAX(LEN(A91)-LEN(SUBSTITUTE(A91,4,"")),LEN(C91)-LEN(SUBSTITUTE(C91,4,"")),LEN(E91)-LEN(SUBSTITUTE(E91,4,"")))</f>
        <v>0</v>
      </c>
      <c r="E92" s="75">
        <f>MAX(LEN(A91)-LEN(SUBSTITUTE(A91,5,"")),LEN(C91)-LEN(SUBSTITUTE(C91,5,"")),LEN(E91)-LEN(SUBSTITUTE(E91,5,"")))</f>
        <v>0</v>
      </c>
      <c r="F92" s="75">
        <f>MAX(LEN(A91)-LEN(SUBSTITUTE(A91,6,"")),LEN(C91)-LEN(SUBSTITUTE(C91,6,"")),LEN(E91)-LEN(SUBSTITUTE(E91,6,"")))</f>
        <v>0</v>
      </c>
      <c r="G92" s="78"/>
      <c r="H92" s="78"/>
      <c r="I92" s="78"/>
      <c r="J92" s="78"/>
      <c r="K92" s="36"/>
      <c r="L92" s="36"/>
      <c r="M92" s="78"/>
      <c r="N92" s="78"/>
      <c r="O92" s="78"/>
      <c r="P92" s="78"/>
      <c r="Q92" s="20"/>
      <c r="R92" s="78"/>
      <c r="S92" s="78"/>
      <c r="T92" s="20"/>
      <c r="U92" s="78"/>
      <c r="V92" s="78"/>
      <c r="W92" s="20"/>
      <c r="X92" s="78"/>
      <c r="Y92" s="78"/>
      <c r="Z92" s="20"/>
      <c r="AA92" s="78"/>
      <c r="AB92" s="78"/>
      <c r="AC92" s="20"/>
      <c r="AD92" s="78"/>
      <c r="AE92" s="78"/>
      <c r="AF92" s="20"/>
      <c r="AG92" s="78"/>
      <c r="AH92" s="78"/>
    </row>
    <row r="93" spans="1:34" ht="18.75" customHeight="1" thickBo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</row>
    <row r="94" spans="1:34" ht="18.75" customHeight="1">
      <c r="A94" s="144" t="s">
        <v>27</v>
      </c>
      <c r="B94" s="145"/>
      <c r="C94" s="173" t="s">
        <v>28</v>
      </c>
      <c r="D94" s="145" t="s">
        <v>51</v>
      </c>
      <c r="E94" s="145"/>
      <c r="F94" s="145"/>
      <c r="G94" s="145"/>
      <c r="H94" s="145"/>
      <c r="I94" s="145"/>
      <c r="J94" s="145"/>
      <c r="K94" s="145" t="s">
        <v>52</v>
      </c>
      <c r="L94" s="145"/>
      <c r="M94" s="145"/>
      <c r="N94" s="145" t="s">
        <v>31</v>
      </c>
      <c r="O94" s="145"/>
      <c r="P94" s="145"/>
      <c r="Q94" s="145" t="s">
        <v>53</v>
      </c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74"/>
    </row>
    <row r="95" spans="1:34" ht="18.75" customHeight="1">
      <c r="A95" s="138"/>
      <c r="B95" s="139"/>
      <c r="C95" s="167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 t="s">
        <v>35</v>
      </c>
      <c r="R95" s="168"/>
      <c r="S95" s="168"/>
      <c r="T95" s="139" t="s">
        <v>36</v>
      </c>
      <c r="U95" s="139"/>
      <c r="V95" s="139"/>
      <c r="W95" s="139" t="s">
        <v>37</v>
      </c>
      <c r="X95" s="139"/>
      <c r="Y95" s="139"/>
      <c r="Z95" s="139" t="s">
        <v>38</v>
      </c>
      <c r="AA95" s="139"/>
      <c r="AB95" s="139"/>
      <c r="AC95" s="139" t="s">
        <v>39</v>
      </c>
      <c r="AD95" s="139"/>
      <c r="AE95" s="139"/>
      <c r="AF95" s="139" t="s">
        <v>40</v>
      </c>
      <c r="AG95" s="139"/>
      <c r="AH95" s="169"/>
    </row>
    <row r="96" spans="1:34" ht="15.95" customHeight="1">
      <c r="A96" s="166" t="s">
        <v>54</v>
      </c>
      <c r="B96" s="167"/>
      <c r="C96" s="79">
        <v>1</v>
      </c>
      <c r="D96" s="165" t="s">
        <v>66</v>
      </c>
      <c r="E96" s="165"/>
      <c r="F96" s="165"/>
      <c r="G96" s="165"/>
      <c r="H96" s="165"/>
      <c r="I96" s="165"/>
      <c r="J96" s="165"/>
      <c r="K96" s="162">
        <f t="shared" ref="K96:K120" si="24">IF(ISBLANK(D96),"",SUM(Q96,T96,W96,Z96,AC96,AF96))</f>
        <v>10</v>
      </c>
      <c r="L96" s="162"/>
      <c r="M96" s="82" t="str">
        <f>IF(ISBLANK(K96),"","周")</f>
        <v>周</v>
      </c>
      <c r="N96" s="162">
        <f>IF(ISBLANK(D96),"",K96*1.5)</f>
        <v>15</v>
      </c>
      <c r="O96" s="162"/>
      <c r="P96" s="162"/>
      <c r="Q96" s="162">
        <f>AF10</f>
        <v>3</v>
      </c>
      <c r="R96" s="162"/>
      <c r="S96" s="82" t="str">
        <f t="shared" ref="S96:S120" si="25">IF(ISBLANK(Q96),"","周")</f>
        <v>周</v>
      </c>
      <c r="T96" s="162">
        <f>AF11</f>
        <v>1</v>
      </c>
      <c r="U96" s="162"/>
      <c r="V96" s="82" t="str">
        <f t="shared" ref="V96:V120" si="26">IF(ISBLANK(T96),"","周")</f>
        <v>周</v>
      </c>
      <c r="W96" s="162">
        <f>AF12</f>
        <v>2</v>
      </c>
      <c r="X96" s="162"/>
      <c r="Y96" s="82" t="str">
        <f t="shared" ref="Y96:Y120" si="27">IF(ISBLANK(W96),"","周")</f>
        <v>周</v>
      </c>
      <c r="Z96" s="162">
        <f>AF13</f>
        <v>1</v>
      </c>
      <c r="AA96" s="162"/>
      <c r="AB96" s="82" t="str">
        <f t="shared" ref="AB96:AB120" si="28">IF(ISBLANK(Z96),"","周")</f>
        <v>周</v>
      </c>
      <c r="AC96" s="162">
        <f>AF14</f>
        <v>2</v>
      </c>
      <c r="AD96" s="162"/>
      <c r="AE96" s="82" t="str">
        <f t="shared" ref="AE96:AE120" si="29">IF(ISBLANK(AC96),"","周")</f>
        <v>周</v>
      </c>
      <c r="AF96" s="162">
        <f>AF15</f>
        <v>1</v>
      </c>
      <c r="AG96" s="162"/>
      <c r="AH96" s="34" t="str">
        <f t="shared" ref="AH96:AH108" si="30">IF(ISBLANK(AF96),"","周")</f>
        <v>周</v>
      </c>
    </row>
    <row r="97" spans="1:34" ht="15.95" customHeight="1">
      <c r="A97" s="166"/>
      <c r="B97" s="167"/>
      <c r="C97" s="80">
        <v>2</v>
      </c>
      <c r="D97" s="165" t="s">
        <v>70</v>
      </c>
      <c r="E97" s="165"/>
      <c r="F97" s="165"/>
      <c r="G97" s="165"/>
      <c r="H97" s="165"/>
      <c r="I97" s="165"/>
      <c r="J97" s="165"/>
      <c r="K97" s="164">
        <f t="shared" si="24"/>
        <v>0.33333333333333331</v>
      </c>
      <c r="L97" s="164"/>
      <c r="M97" s="82" t="str">
        <f>IF(ISBLANK(K97),"","周")</f>
        <v>周</v>
      </c>
      <c r="N97" s="162">
        <v>1</v>
      </c>
      <c r="O97" s="162"/>
      <c r="P97" s="162"/>
      <c r="Q97" s="164"/>
      <c r="R97" s="164"/>
      <c r="S97" s="82" t="str">
        <f t="shared" si="25"/>
        <v/>
      </c>
      <c r="T97" s="164">
        <f>8/24</f>
        <v>0.33333333333333331</v>
      </c>
      <c r="U97" s="164"/>
      <c r="V97" s="82" t="str">
        <f t="shared" si="26"/>
        <v>周</v>
      </c>
      <c r="W97" s="162"/>
      <c r="X97" s="162"/>
      <c r="Y97" s="82" t="str">
        <f t="shared" si="27"/>
        <v/>
      </c>
      <c r="Z97" s="162"/>
      <c r="AA97" s="162"/>
      <c r="AB97" s="82" t="str">
        <f t="shared" si="28"/>
        <v/>
      </c>
      <c r="AC97" s="162"/>
      <c r="AD97" s="162"/>
      <c r="AE97" s="82" t="str">
        <f t="shared" si="29"/>
        <v/>
      </c>
      <c r="AF97" s="162"/>
      <c r="AG97" s="162"/>
      <c r="AH97" s="34" t="str">
        <f t="shared" si="30"/>
        <v/>
      </c>
    </row>
    <row r="98" spans="1:34" ht="15.95" customHeight="1">
      <c r="A98" s="166"/>
      <c r="B98" s="167"/>
      <c r="C98" s="79">
        <v>3</v>
      </c>
      <c r="D98" s="165" t="s">
        <v>67</v>
      </c>
      <c r="E98" s="165"/>
      <c r="F98" s="165"/>
      <c r="G98" s="165"/>
      <c r="H98" s="165"/>
      <c r="I98" s="165"/>
      <c r="J98" s="165"/>
      <c r="K98" s="164">
        <f t="shared" si="24"/>
        <v>0.33333333333333331</v>
      </c>
      <c r="L98" s="164"/>
      <c r="M98" s="82" t="str">
        <f t="shared" ref="M98:M121" si="31">IF(K98="","","周")</f>
        <v>周</v>
      </c>
      <c r="N98" s="162">
        <v>1</v>
      </c>
      <c r="O98" s="162"/>
      <c r="P98" s="162"/>
      <c r="Q98" s="164"/>
      <c r="R98" s="164"/>
      <c r="S98" s="82" t="str">
        <f t="shared" si="25"/>
        <v/>
      </c>
      <c r="T98" s="162"/>
      <c r="U98" s="162"/>
      <c r="V98" s="82" t="str">
        <f t="shared" si="26"/>
        <v/>
      </c>
      <c r="W98" s="164">
        <f>8/24</f>
        <v>0.33333333333333331</v>
      </c>
      <c r="X98" s="164"/>
      <c r="Y98" s="82" t="str">
        <f t="shared" si="27"/>
        <v>周</v>
      </c>
      <c r="Z98" s="162"/>
      <c r="AA98" s="162"/>
      <c r="AB98" s="82" t="str">
        <f t="shared" si="28"/>
        <v/>
      </c>
      <c r="AC98" s="162"/>
      <c r="AD98" s="162"/>
      <c r="AE98" s="82" t="str">
        <f t="shared" si="29"/>
        <v/>
      </c>
      <c r="AF98" s="162"/>
      <c r="AG98" s="162"/>
      <c r="AH98" s="34" t="str">
        <f t="shared" si="30"/>
        <v/>
      </c>
    </row>
    <row r="99" spans="1:34" ht="15.95" customHeight="1">
      <c r="A99" s="166"/>
      <c r="B99" s="167"/>
      <c r="C99" s="80">
        <v>4</v>
      </c>
      <c r="D99" s="163" t="s">
        <v>68</v>
      </c>
      <c r="E99" s="163"/>
      <c r="F99" s="163"/>
      <c r="G99" s="163"/>
      <c r="H99" s="163"/>
      <c r="I99" s="163"/>
      <c r="J99" s="163"/>
      <c r="K99" s="162">
        <f t="shared" si="24"/>
        <v>18</v>
      </c>
      <c r="L99" s="162"/>
      <c r="M99" s="82" t="str">
        <f t="shared" si="31"/>
        <v>周</v>
      </c>
      <c r="N99" s="162">
        <f>IF(ISBLANK(D99),"",K99*1.5)</f>
        <v>27</v>
      </c>
      <c r="O99" s="162"/>
      <c r="P99" s="162"/>
      <c r="Q99" s="164"/>
      <c r="R99" s="164"/>
      <c r="S99" s="82" t="str">
        <f t="shared" si="25"/>
        <v/>
      </c>
      <c r="T99" s="162"/>
      <c r="U99" s="162"/>
      <c r="V99" s="82" t="str">
        <f t="shared" si="26"/>
        <v/>
      </c>
      <c r="W99" s="162"/>
      <c r="X99" s="162"/>
      <c r="Y99" s="82" t="str">
        <f t="shared" si="27"/>
        <v/>
      </c>
      <c r="Z99" s="162"/>
      <c r="AA99" s="162"/>
      <c r="AB99" s="82" t="str">
        <f t="shared" si="28"/>
        <v/>
      </c>
      <c r="AC99" s="162"/>
      <c r="AD99" s="162"/>
      <c r="AE99" s="82" t="str">
        <f t="shared" si="29"/>
        <v/>
      </c>
      <c r="AF99" s="162">
        <v>18</v>
      </c>
      <c r="AG99" s="162"/>
      <c r="AH99" s="34" t="str">
        <f t="shared" si="30"/>
        <v>周</v>
      </c>
    </row>
    <row r="100" spans="1:34" ht="15.95" customHeight="1">
      <c r="A100" s="166"/>
      <c r="B100" s="167"/>
      <c r="C100" s="79">
        <v>5</v>
      </c>
      <c r="D100" s="160" t="s">
        <v>90</v>
      </c>
      <c r="E100" s="160"/>
      <c r="F100" s="160"/>
      <c r="G100" s="160"/>
      <c r="H100" s="160"/>
      <c r="I100" s="160"/>
      <c r="J100" s="160"/>
      <c r="K100" s="137">
        <f t="shared" si="24"/>
        <v>0.25</v>
      </c>
      <c r="L100" s="137"/>
      <c r="M100" s="79" t="str">
        <f t="shared" si="31"/>
        <v>周</v>
      </c>
      <c r="N100" s="140">
        <v>0</v>
      </c>
      <c r="O100" s="140"/>
      <c r="P100" s="140"/>
      <c r="Q100" s="161"/>
      <c r="R100" s="161"/>
      <c r="S100" s="79" t="str">
        <f t="shared" si="25"/>
        <v/>
      </c>
      <c r="T100" s="161">
        <f>6/24</f>
        <v>0.25</v>
      </c>
      <c r="U100" s="161"/>
      <c r="V100" s="79" t="str">
        <f t="shared" si="26"/>
        <v>周</v>
      </c>
      <c r="W100" s="149"/>
      <c r="X100" s="149"/>
      <c r="Y100" s="79" t="str">
        <f t="shared" si="27"/>
        <v/>
      </c>
      <c r="Z100" s="149"/>
      <c r="AA100" s="149"/>
      <c r="AB100" s="79" t="str">
        <f t="shared" si="28"/>
        <v/>
      </c>
      <c r="AC100" s="149"/>
      <c r="AD100" s="149"/>
      <c r="AE100" s="79" t="str">
        <f t="shared" si="29"/>
        <v/>
      </c>
      <c r="AF100" s="149"/>
      <c r="AG100" s="149"/>
      <c r="AH100" s="84" t="str">
        <f t="shared" si="30"/>
        <v/>
      </c>
    </row>
    <row r="101" spans="1:34" ht="15.95" customHeight="1">
      <c r="A101" s="166"/>
      <c r="B101" s="167"/>
      <c r="C101" s="80">
        <v>6</v>
      </c>
      <c r="D101" s="160" t="s">
        <v>89</v>
      </c>
      <c r="E101" s="160"/>
      <c r="F101" s="160"/>
      <c r="G101" s="160"/>
      <c r="H101" s="160"/>
      <c r="I101" s="160"/>
      <c r="J101" s="160"/>
      <c r="K101" s="137">
        <f t="shared" si="24"/>
        <v>8.3333333333333329E-2</v>
      </c>
      <c r="L101" s="137"/>
      <c r="M101" s="79" t="str">
        <f t="shared" si="31"/>
        <v>周</v>
      </c>
      <c r="N101" s="140">
        <v>0</v>
      </c>
      <c r="O101" s="140"/>
      <c r="P101" s="140"/>
      <c r="Q101" s="161"/>
      <c r="R101" s="161"/>
      <c r="S101" s="79" t="str">
        <f t="shared" si="25"/>
        <v/>
      </c>
      <c r="T101" s="161"/>
      <c r="U101" s="161"/>
      <c r="V101" s="79" t="str">
        <f t="shared" si="26"/>
        <v/>
      </c>
      <c r="W101" s="161">
        <f>2/24</f>
        <v>8.3333333333333329E-2</v>
      </c>
      <c r="X101" s="161"/>
      <c r="Y101" s="79" t="str">
        <f t="shared" si="27"/>
        <v>周</v>
      </c>
      <c r="Z101" s="149"/>
      <c r="AA101" s="149"/>
      <c r="AB101" s="79" t="str">
        <f t="shared" si="28"/>
        <v/>
      </c>
      <c r="AC101" s="149"/>
      <c r="AD101" s="149"/>
      <c r="AE101" s="79" t="str">
        <f t="shared" si="29"/>
        <v/>
      </c>
      <c r="AF101" s="149"/>
      <c r="AG101" s="149"/>
      <c r="AH101" s="84" t="str">
        <f t="shared" si="30"/>
        <v/>
      </c>
    </row>
    <row r="102" spans="1:34" ht="15.95" customHeight="1">
      <c r="A102" s="166"/>
      <c r="B102" s="167"/>
      <c r="C102" s="79">
        <v>7</v>
      </c>
      <c r="D102" s="160"/>
      <c r="E102" s="160"/>
      <c r="F102" s="160"/>
      <c r="G102" s="160"/>
      <c r="H102" s="160"/>
      <c r="I102" s="160"/>
      <c r="J102" s="160"/>
      <c r="K102" s="140" t="str">
        <f t="shared" si="24"/>
        <v/>
      </c>
      <c r="L102" s="140"/>
      <c r="M102" s="79" t="str">
        <f t="shared" si="31"/>
        <v/>
      </c>
      <c r="N102" s="140" t="str">
        <f t="shared" ref="N102:N120" si="32">IF(ISBLANK(D102),"",K102*1.5)</f>
        <v/>
      </c>
      <c r="O102" s="140"/>
      <c r="P102" s="140"/>
      <c r="Q102" s="161"/>
      <c r="R102" s="161"/>
      <c r="S102" s="79" t="str">
        <f t="shared" si="25"/>
        <v/>
      </c>
      <c r="T102" s="149"/>
      <c r="U102" s="149"/>
      <c r="V102" s="79" t="str">
        <f t="shared" si="26"/>
        <v/>
      </c>
      <c r="W102" s="149"/>
      <c r="X102" s="149"/>
      <c r="Y102" s="79" t="str">
        <f t="shared" si="27"/>
        <v/>
      </c>
      <c r="Z102" s="149"/>
      <c r="AA102" s="149"/>
      <c r="AB102" s="79" t="str">
        <f t="shared" si="28"/>
        <v/>
      </c>
      <c r="AC102" s="149"/>
      <c r="AD102" s="149"/>
      <c r="AE102" s="79" t="str">
        <f t="shared" si="29"/>
        <v/>
      </c>
      <c r="AF102" s="149"/>
      <c r="AG102" s="149"/>
      <c r="AH102" s="84" t="str">
        <f t="shared" si="30"/>
        <v/>
      </c>
    </row>
    <row r="103" spans="1:34" ht="15.95" customHeight="1">
      <c r="A103" s="166"/>
      <c r="B103" s="167"/>
      <c r="C103" s="80">
        <v>8</v>
      </c>
      <c r="D103" s="160"/>
      <c r="E103" s="160"/>
      <c r="F103" s="160"/>
      <c r="G103" s="160"/>
      <c r="H103" s="160"/>
      <c r="I103" s="160"/>
      <c r="J103" s="160"/>
      <c r="K103" s="140" t="str">
        <f t="shared" si="24"/>
        <v/>
      </c>
      <c r="L103" s="140"/>
      <c r="M103" s="79" t="str">
        <f t="shared" si="31"/>
        <v/>
      </c>
      <c r="N103" s="140" t="str">
        <f t="shared" si="32"/>
        <v/>
      </c>
      <c r="O103" s="140"/>
      <c r="P103" s="140"/>
      <c r="Q103" s="161"/>
      <c r="R103" s="161"/>
      <c r="S103" s="79" t="str">
        <f t="shared" si="25"/>
        <v/>
      </c>
      <c r="T103" s="149"/>
      <c r="U103" s="149"/>
      <c r="V103" s="79" t="str">
        <f t="shared" si="26"/>
        <v/>
      </c>
      <c r="W103" s="149"/>
      <c r="X103" s="149"/>
      <c r="Y103" s="79" t="str">
        <f t="shared" si="27"/>
        <v/>
      </c>
      <c r="Z103" s="149"/>
      <c r="AA103" s="149"/>
      <c r="AB103" s="79" t="str">
        <f t="shared" si="28"/>
        <v/>
      </c>
      <c r="AC103" s="149"/>
      <c r="AD103" s="149"/>
      <c r="AE103" s="79" t="str">
        <f t="shared" si="29"/>
        <v/>
      </c>
      <c r="AF103" s="149"/>
      <c r="AG103" s="149"/>
      <c r="AH103" s="84" t="str">
        <f t="shared" si="30"/>
        <v/>
      </c>
    </row>
    <row r="104" spans="1:34" ht="15.95" customHeight="1">
      <c r="A104" s="166"/>
      <c r="B104" s="167"/>
      <c r="C104" s="79">
        <v>9</v>
      </c>
      <c r="D104" s="160"/>
      <c r="E104" s="160"/>
      <c r="F104" s="160"/>
      <c r="G104" s="160"/>
      <c r="H104" s="160"/>
      <c r="I104" s="160"/>
      <c r="J104" s="160"/>
      <c r="K104" s="140" t="str">
        <f t="shared" si="24"/>
        <v/>
      </c>
      <c r="L104" s="140"/>
      <c r="M104" s="79" t="str">
        <f t="shared" si="31"/>
        <v/>
      </c>
      <c r="N104" s="140" t="str">
        <f t="shared" si="32"/>
        <v/>
      </c>
      <c r="O104" s="140"/>
      <c r="P104" s="140"/>
      <c r="Q104" s="161"/>
      <c r="R104" s="161"/>
      <c r="S104" s="79" t="str">
        <f t="shared" si="25"/>
        <v/>
      </c>
      <c r="T104" s="149"/>
      <c r="U104" s="149"/>
      <c r="V104" s="79" t="str">
        <f t="shared" si="26"/>
        <v/>
      </c>
      <c r="W104" s="149"/>
      <c r="X104" s="149"/>
      <c r="Y104" s="79" t="str">
        <f t="shared" si="27"/>
        <v/>
      </c>
      <c r="Z104" s="149"/>
      <c r="AA104" s="149"/>
      <c r="AB104" s="79" t="str">
        <f t="shared" si="28"/>
        <v/>
      </c>
      <c r="AC104" s="149"/>
      <c r="AD104" s="149"/>
      <c r="AE104" s="79" t="str">
        <f t="shared" si="29"/>
        <v/>
      </c>
      <c r="AF104" s="149"/>
      <c r="AG104" s="149"/>
      <c r="AH104" s="84" t="str">
        <f t="shared" si="30"/>
        <v/>
      </c>
    </row>
    <row r="105" spans="1:34" ht="15.95" customHeight="1">
      <c r="A105" s="166"/>
      <c r="B105" s="167"/>
      <c r="C105" s="80">
        <v>10</v>
      </c>
      <c r="D105" s="160"/>
      <c r="E105" s="160"/>
      <c r="F105" s="160"/>
      <c r="G105" s="160"/>
      <c r="H105" s="160"/>
      <c r="I105" s="160"/>
      <c r="J105" s="160"/>
      <c r="K105" s="140" t="str">
        <f t="shared" si="24"/>
        <v/>
      </c>
      <c r="L105" s="140"/>
      <c r="M105" s="79" t="str">
        <f t="shared" si="31"/>
        <v/>
      </c>
      <c r="N105" s="140" t="str">
        <f t="shared" si="32"/>
        <v/>
      </c>
      <c r="O105" s="140"/>
      <c r="P105" s="140"/>
      <c r="Q105" s="161"/>
      <c r="R105" s="161"/>
      <c r="S105" s="79" t="str">
        <f t="shared" si="25"/>
        <v/>
      </c>
      <c r="T105" s="149"/>
      <c r="U105" s="149"/>
      <c r="V105" s="79" t="str">
        <f t="shared" si="26"/>
        <v/>
      </c>
      <c r="W105" s="149"/>
      <c r="X105" s="149"/>
      <c r="Y105" s="79" t="str">
        <f t="shared" si="27"/>
        <v/>
      </c>
      <c r="Z105" s="149"/>
      <c r="AA105" s="149"/>
      <c r="AB105" s="79" t="str">
        <f t="shared" si="28"/>
        <v/>
      </c>
      <c r="AC105" s="149"/>
      <c r="AD105" s="149"/>
      <c r="AE105" s="79" t="str">
        <f t="shared" si="29"/>
        <v/>
      </c>
      <c r="AF105" s="149"/>
      <c r="AG105" s="149"/>
      <c r="AH105" s="84" t="str">
        <f t="shared" si="30"/>
        <v/>
      </c>
    </row>
    <row r="106" spans="1:34" ht="15.95" customHeight="1">
      <c r="A106" s="166"/>
      <c r="B106" s="167"/>
      <c r="C106" s="79">
        <v>11</v>
      </c>
      <c r="D106" s="160"/>
      <c r="E106" s="160"/>
      <c r="F106" s="160"/>
      <c r="G106" s="160"/>
      <c r="H106" s="160"/>
      <c r="I106" s="160"/>
      <c r="J106" s="160"/>
      <c r="K106" s="140" t="str">
        <f t="shared" si="24"/>
        <v/>
      </c>
      <c r="L106" s="140"/>
      <c r="M106" s="79" t="str">
        <f t="shared" si="31"/>
        <v/>
      </c>
      <c r="N106" s="140" t="str">
        <f t="shared" si="32"/>
        <v/>
      </c>
      <c r="O106" s="140"/>
      <c r="P106" s="140"/>
      <c r="Q106" s="161"/>
      <c r="R106" s="161"/>
      <c r="S106" s="79" t="str">
        <f t="shared" si="25"/>
        <v/>
      </c>
      <c r="T106" s="149"/>
      <c r="U106" s="149"/>
      <c r="V106" s="79" t="str">
        <f t="shared" si="26"/>
        <v/>
      </c>
      <c r="W106" s="149"/>
      <c r="X106" s="149"/>
      <c r="Y106" s="79" t="str">
        <f t="shared" si="27"/>
        <v/>
      </c>
      <c r="Z106" s="149"/>
      <c r="AA106" s="149"/>
      <c r="AB106" s="79" t="str">
        <f t="shared" si="28"/>
        <v/>
      </c>
      <c r="AC106" s="149"/>
      <c r="AD106" s="149"/>
      <c r="AE106" s="79" t="str">
        <f t="shared" si="29"/>
        <v/>
      </c>
      <c r="AF106" s="149"/>
      <c r="AG106" s="149"/>
      <c r="AH106" s="84" t="str">
        <f t="shared" si="30"/>
        <v/>
      </c>
    </row>
    <row r="107" spans="1:34" ht="15.95" customHeight="1">
      <c r="A107" s="166"/>
      <c r="B107" s="167"/>
      <c r="C107" s="80">
        <v>12</v>
      </c>
      <c r="D107" s="160"/>
      <c r="E107" s="160"/>
      <c r="F107" s="160"/>
      <c r="G107" s="160"/>
      <c r="H107" s="160"/>
      <c r="I107" s="160"/>
      <c r="J107" s="160"/>
      <c r="K107" s="140" t="str">
        <f t="shared" si="24"/>
        <v/>
      </c>
      <c r="L107" s="140"/>
      <c r="M107" s="79" t="str">
        <f t="shared" si="31"/>
        <v/>
      </c>
      <c r="N107" s="140" t="str">
        <f t="shared" si="32"/>
        <v/>
      </c>
      <c r="O107" s="140"/>
      <c r="P107" s="140"/>
      <c r="Q107" s="161"/>
      <c r="R107" s="161"/>
      <c r="S107" s="79" t="str">
        <f t="shared" si="25"/>
        <v/>
      </c>
      <c r="T107" s="149"/>
      <c r="U107" s="149"/>
      <c r="V107" s="79" t="str">
        <f t="shared" si="26"/>
        <v/>
      </c>
      <c r="W107" s="149"/>
      <c r="X107" s="149"/>
      <c r="Y107" s="79" t="str">
        <f t="shared" si="27"/>
        <v/>
      </c>
      <c r="Z107" s="149"/>
      <c r="AA107" s="149"/>
      <c r="AB107" s="79" t="str">
        <f t="shared" si="28"/>
        <v/>
      </c>
      <c r="AC107" s="149"/>
      <c r="AD107" s="149"/>
      <c r="AE107" s="79" t="str">
        <f t="shared" si="29"/>
        <v/>
      </c>
      <c r="AF107" s="149"/>
      <c r="AG107" s="149"/>
      <c r="AH107" s="84" t="str">
        <f t="shared" si="30"/>
        <v/>
      </c>
    </row>
    <row r="108" spans="1:34" ht="15.95" customHeight="1">
      <c r="A108" s="166"/>
      <c r="B108" s="167"/>
      <c r="C108" s="79">
        <v>13</v>
      </c>
      <c r="D108" s="160"/>
      <c r="E108" s="160"/>
      <c r="F108" s="160"/>
      <c r="G108" s="160"/>
      <c r="H108" s="160"/>
      <c r="I108" s="160"/>
      <c r="J108" s="160"/>
      <c r="K108" s="140" t="str">
        <f t="shared" si="24"/>
        <v/>
      </c>
      <c r="L108" s="140"/>
      <c r="M108" s="79" t="str">
        <f t="shared" si="31"/>
        <v/>
      </c>
      <c r="N108" s="140" t="str">
        <f t="shared" si="32"/>
        <v/>
      </c>
      <c r="O108" s="140"/>
      <c r="P108" s="140"/>
      <c r="Q108" s="161"/>
      <c r="R108" s="161"/>
      <c r="S108" s="79" t="str">
        <f t="shared" si="25"/>
        <v/>
      </c>
      <c r="T108" s="149"/>
      <c r="U108" s="149"/>
      <c r="V108" s="79" t="str">
        <f t="shared" si="26"/>
        <v/>
      </c>
      <c r="W108" s="149"/>
      <c r="X108" s="149"/>
      <c r="Y108" s="79" t="str">
        <f t="shared" si="27"/>
        <v/>
      </c>
      <c r="Z108" s="149"/>
      <c r="AA108" s="149"/>
      <c r="AB108" s="79" t="str">
        <f t="shared" si="28"/>
        <v/>
      </c>
      <c r="AC108" s="149"/>
      <c r="AD108" s="149"/>
      <c r="AE108" s="79" t="str">
        <f t="shared" si="29"/>
        <v/>
      </c>
      <c r="AF108" s="149"/>
      <c r="AG108" s="149"/>
      <c r="AH108" s="84" t="str">
        <f t="shared" si="30"/>
        <v/>
      </c>
    </row>
    <row r="109" spans="1:34" ht="15.95" customHeight="1">
      <c r="A109" s="166"/>
      <c r="B109" s="167"/>
      <c r="C109" s="80">
        <v>14</v>
      </c>
      <c r="D109" s="160"/>
      <c r="E109" s="160"/>
      <c r="F109" s="160"/>
      <c r="G109" s="160"/>
      <c r="H109" s="160"/>
      <c r="I109" s="160"/>
      <c r="J109" s="160"/>
      <c r="K109" s="140" t="str">
        <f t="shared" si="24"/>
        <v/>
      </c>
      <c r="L109" s="140"/>
      <c r="M109" s="79" t="str">
        <f t="shared" si="31"/>
        <v/>
      </c>
      <c r="N109" s="140" t="str">
        <f t="shared" si="32"/>
        <v/>
      </c>
      <c r="O109" s="140"/>
      <c r="P109" s="140"/>
      <c r="Q109" s="161"/>
      <c r="R109" s="161"/>
      <c r="S109" s="79" t="str">
        <f t="shared" si="25"/>
        <v/>
      </c>
      <c r="T109" s="149"/>
      <c r="U109" s="149"/>
      <c r="V109" s="79" t="str">
        <f t="shared" si="26"/>
        <v/>
      </c>
      <c r="W109" s="149"/>
      <c r="X109" s="149"/>
      <c r="Y109" s="79" t="str">
        <f t="shared" si="27"/>
        <v/>
      </c>
      <c r="Z109" s="149"/>
      <c r="AA109" s="149"/>
      <c r="AB109" s="79" t="str">
        <f t="shared" si="28"/>
        <v/>
      </c>
      <c r="AC109" s="149"/>
      <c r="AD109" s="149"/>
      <c r="AE109" s="79" t="str">
        <f t="shared" si="29"/>
        <v/>
      </c>
      <c r="AF109" s="149"/>
      <c r="AG109" s="149"/>
      <c r="AH109" s="84"/>
    </row>
    <row r="110" spans="1:34" ht="15.95" customHeight="1">
      <c r="A110" s="166"/>
      <c r="B110" s="167"/>
      <c r="C110" s="79">
        <v>15</v>
      </c>
      <c r="D110" s="160"/>
      <c r="E110" s="160"/>
      <c r="F110" s="160"/>
      <c r="G110" s="160"/>
      <c r="H110" s="160"/>
      <c r="I110" s="160"/>
      <c r="J110" s="160"/>
      <c r="K110" s="140" t="str">
        <f t="shared" si="24"/>
        <v/>
      </c>
      <c r="L110" s="140"/>
      <c r="M110" s="79" t="str">
        <f t="shared" si="31"/>
        <v/>
      </c>
      <c r="N110" s="140" t="str">
        <f t="shared" si="32"/>
        <v/>
      </c>
      <c r="O110" s="140"/>
      <c r="P110" s="140"/>
      <c r="Q110" s="161"/>
      <c r="R110" s="161"/>
      <c r="S110" s="79" t="str">
        <f t="shared" si="25"/>
        <v/>
      </c>
      <c r="T110" s="149"/>
      <c r="U110" s="149"/>
      <c r="V110" s="79" t="str">
        <f t="shared" si="26"/>
        <v/>
      </c>
      <c r="W110" s="149"/>
      <c r="X110" s="149"/>
      <c r="Y110" s="79" t="str">
        <f t="shared" si="27"/>
        <v/>
      </c>
      <c r="Z110" s="149"/>
      <c r="AA110" s="149"/>
      <c r="AB110" s="79" t="str">
        <f t="shared" si="28"/>
        <v/>
      </c>
      <c r="AC110" s="149"/>
      <c r="AD110" s="149"/>
      <c r="AE110" s="79" t="str">
        <f t="shared" si="29"/>
        <v/>
      </c>
      <c r="AF110" s="149"/>
      <c r="AG110" s="149"/>
      <c r="AH110" s="84"/>
    </row>
    <row r="111" spans="1:34" ht="15.95" customHeight="1">
      <c r="A111" s="166"/>
      <c r="B111" s="167"/>
      <c r="C111" s="80">
        <v>16</v>
      </c>
      <c r="D111" s="160"/>
      <c r="E111" s="160"/>
      <c r="F111" s="160"/>
      <c r="G111" s="160"/>
      <c r="H111" s="160"/>
      <c r="I111" s="160"/>
      <c r="J111" s="160"/>
      <c r="K111" s="140" t="str">
        <f t="shared" si="24"/>
        <v/>
      </c>
      <c r="L111" s="140"/>
      <c r="M111" s="79" t="str">
        <f t="shared" si="31"/>
        <v/>
      </c>
      <c r="N111" s="140" t="str">
        <f t="shared" si="32"/>
        <v/>
      </c>
      <c r="O111" s="140"/>
      <c r="P111" s="140"/>
      <c r="Q111" s="161"/>
      <c r="R111" s="161"/>
      <c r="S111" s="79" t="str">
        <f t="shared" si="25"/>
        <v/>
      </c>
      <c r="T111" s="149"/>
      <c r="U111" s="149"/>
      <c r="V111" s="79" t="str">
        <f t="shared" si="26"/>
        <v/>
      </c>
      <c r="W111" s="149"/>
      <c r="X111" s="149"/>
      <c r="Y111" s="79" t="str">
        <f t="shared" si="27"/>
        <v/>
      </c>
      <c r="Z111" s="149"/>
      <c r="AA111" s="149"/>
      <c r="AB111" s="79" t="str">
        <f t="shared" si="28"/>
        <v/>
      </c>
      <c r="AC111" s="149"/>
      <c r="AD111" s="149"/>
      <c r="AE111" s="79" t="str">
        <f t="shared" si="29"/>
        <v/>
      </c>
      <c r="AF111" s="149"/>
      <c r="AG111" s="149"/>
      <c r="AH111" s="84"/>
    </row>
    <row r="112" spans="1:34" ht="15.95" customHeight="1">
      <c r="A112" s="166"/>
      <c r="B112" s="167"/>
      <c r="C112" s="79">
        <v>17</v>
      </c>
      <c r="D112" s="160"/>
      <c r="E112" s="160"/>
      <c r="F112" s="160"/>
      <c r="G112" s="160"/>
      <c r="H112" s="160"/>
      <c r="I112" s="160"/>
      <c r="J112" s="160"/>
      <c r="K112" s="140" t="str">
        <f t="shared" si="24"/>
        <v/>
      </c>
      <c r="L112" s="140"/>
      <c r="M112" s="79" t="str">
        <f t="shared" si="31"/>
        <v/>
      </c>
      <c r="N112" s="140" t="str">
        <f t="shared" si="32"/>
        <v/>
      </c>
      <c r="O112" s="140"/>
      <c r="P112" s="140"/>
      <c r="Q112" s="161"/>
      <c r="R112" s="161"/>
      <c r="S112" s="79" t="str">
        <f t="shared" si="25"/>
        <v/>
      </c>
      <c r="T112" s="149"/>
      <c r="U112" s="149"/>
      <c r="V112" s="79" t="str">
        <f t="shared" si="26"/>
        <v/>
      </c>
      <c r="W112" s="149"/>
      <c r="X112" s="149"/>
      <c r="Y112" s="79" t="str">
        <f t="shared" si="27"/>
        <v/>
      </c>
      <c r="Z112" s="149"/>
      <c r="AA112" s="149"/>
      <c r="AB112" s="79" t="str">
        <f t="shared" si="28"/>
        <v/>
      </c>
      <c r="AC112" s="149"/>
      <c r="AD112" s="149"/>
      <c r="AE112" s="79" t="str">
        <f t="shared" si="29"/>
        <v/>
      </c>
      <c r="AF112" s="149"/>
      <c r="AG112" s="149"/>
      <c r="AH112" s="84"/>
    </row>
    <row r="113" spans="1:34" ht="15.95" customHeight="1">
      <c r="A113" s="166"/>
      <c r="B113" s="167"/>
      <c r="C113" s="80">
        <v>18</v>
      </c>
      <c r="D113" s="160"/>
      <c r="E113" s="160"/>
      <c r="F113" s="160"/>
      <c r="G113" s="160"/>
      <c r="H113" s="160"/>
      <c r="I113" s="160"/>
      <c r="J113" s="160"/>
      <c r="K113" s="140" t="str">
        <f t="shared" si="24"/>
        <v/>
      </c>
      <c r="L113" s="140"/>
      <c r="M113" s="79" t="str">
        <f t="shared" si="31"/>
        <v/>
      </c>
      <c r="N113" s="140" t="str">
        <f t="shared" si="32"/>
        <v/>
      </c>
      <c r="O113" s="140"/>
      <c r="P113" s="140"/>
      <c r="Q113" s="161"/>
      <c r="R113" s="161"/>
      <c r="S113" s="79" t="str">
        <f t="shared" si="25"/>
        <v/>
      </c>
      <c r="T113" s="149"/>
      <c r="U113" s="149"/>
      <c r="V113" s="79" t="str">
        <f t="shared" si="26"/>
        <v/>
      </c>
      <c r="W113" s="149"/>
      <c r="X113" s="149"/>
      <c r="Y113" s="79" t="str">
        <f t="shared" si="27"/>
        <v/>
      </c>
      <c r="Z113" s="149"/>
      <c r="AA113" s="149"/>
      <c r="AB113" s="79" t="str">
        <f t="shared" si="28"/>
        <v/>
      </c>
      <c r="AC113" s="149"/>
      <c r="AD113" s="149"/>
      <c r="AE113" s="79" t="str">
        <f t="shared" si="29"/>
        <v/>
      </c>
      <c r="AF113" s="149"/>
      <c r="AG113" s="149"/>
      <c r="AH113" s="84"/>
    </row>
    <row r="114" spans="1:34" ht="15.95" customHeight="1">
      <c r="A114" s="166"/>
      <c r="B114" s="167"/>
      <c r="C114" s="79">
        <v>19</v>
      </c>
      <c r="D114" s="160"/>
      <c r="E114" s="160"/>
      <c r="F114" s="160"/>
      <c r="G114" s="160"/>
      <c r="H114" s="160"/>
      <c r="I114" s="160"/>
      <c r="J114" s="160"/>
      <c r="K114" s="140" t="str">
        <f t="shared" si="24"/>
        <v/>
      </c>
      <c r="L114" s="140"/>
      <c r="M114" s="79" t="str">
        <f t="shared" si="31"/>
        <v/>
      </c>
      <c r="N114" s="140" t="str">
        <f t="shared" si="32"/>
        <v/>
      </c>
      <c r="O114" s="140"/>
      <c r="P114" s="140"/>
      <c r="Q114" s="161"/>
      <c r="R114" s="161"/>
      <c r="S114" s="79" t="str">
        <f t="shared" si="25"/>
        <v/>
      </c>
      <c r="T114" s="149"/>
      <c r="U114" s="149"/>
      <c r="V114" s="79" t="str">
        <f t="shared" si="26"/>
        <v/>
      </c>
      <c r="W114" s="149"/>
      <c r="X114" s="149"/>
      <c r="Y114" s="79" t="str">
        <f t="shared" si="27"/>
        <v/>
      </c>
      <c r="Z114" s="149"/>
      <c r="AA114" s="149"/>
      <c r="AB114" s="79" t="str">
        <f t="shared" si="28"/>
        <v/>
      </c>
      <c r="AC114" s="149"/>
      <c r="AD114" s="149"/>
      <c r="AE114" s="79" t="str">
        <f t="shared" si="29"/>
        <v/>
      </c>
      <c r="AF114" s="149"/>
      <c r="AG114" s="149"/>
      <c r="AH114" s="84"/>
    </row>
    <row r="115" spans="1:34" ht="15.95" customHeight="1">
      <c r="A115" s="166"/>
      <c r="B115" s="167"/>
      <c r="C115" s="80">
        <v>20</v>
      </c>
      <c r="D115" s="160"/>
      <c r="E115" s="160"/>
      <c r="F115" s="160"/>
      <c r="G115" s="160"/>
      <c r="H115" s="160"/>
      <c r="I115" s="160"/>
      <c r="J115" s="160"/>
      <c r="K115" s="140" t="str">
        <f t="shared" si="24"/>
        <v/>
      </c>
      <c r="L115" s="140"/>
      <c r="M115" s="79" t="str">
        <f t="shared" si="31"/>
        <v/>
      </c>
      <c r="N115" s="140" t="str">
        <f t="shared" si="32"/>
        <v/>
      </c>
      <c r="O115" s="140"/>
      <c r="P115" s="140"/>
      <c r="Q115" s="161"/>
      <c r="R115" s="161"/>
      <c r="S115" s="79" t="str">
        <f t="shared" si="25"/>
        <v/>
      </c>
      <c r="T115" s="149"/>
      <c r="U115" s="149"/>
      <c r="V115" s="79" t="str">
        <f t="shared" si="26"/>
        <v/>
      </c>
      <c r="W115" s="149"/>
      <c r="X115" s="149"/>
      <c r="Y115" s="79" t="str">
        <f t="shared" si="27"/>
        <v/>
      </c>
      <c r="Z115" s="149"/>
      <c r="AA115" s="149"/>
      <c r="AB115" s="79" t="str">
        <f t="shared" si="28"/>
        <v/>
      </c>
      <c r="AC115" s="149"/>
      <c r="AD115" s="149"/>
      <c r="AE115" s="79" t="str">
        <f t="shared" si="29"/>
        <v/>
      </c>
      <c r="AF115" s="149"/>
      <c r="AG115" s="149"/>
      <c r="AH115" s="84" t="str">
        <f t="shared" ref="AH115:AH120" si="33">IF(ISBLANK(AF115),"","周")</f>
        <v/>
      </c>
    </row>
    <row r="116" spans="1:34" ht="15.95" customHeight="1">
      <c r="A116" s="166"/>
      <c r="B116" s="167"/>
      <c r="C116" s="79">
        <v>21</v>
      </c>
      <c r="D116" s="160"/>
      <c r="E116" s="160"/>
      <c r="F116" s="160"/>
      <c r="G116" s="160"/>
      <c r="H116" s="160"/>
      <c r="I116" s="160"/>
      <c r="J116" s="160"/>
      <c r="K116" s="140" t="str">
        <f t="shared" si="24"/>
        <v/>
      </c>
      <c r="L116" s="140"/>
      <c r="M116" s="79" t="str">
        <f t="shared" si="31"/>
        <v/>
      </c>
      <c r="N116" s="140" t="str">
        <f t="shared" si="32"/>
        <v/>
      </c>
      <c r="O116" s="140"/>
      <c r="P116" s="140"/>
      <c r="Q116" s="161"/>
      <c r="R116" s="161"/>
      <c r="S116" s="79" t="str">
        <f t="shared" si="25"/>
        <v/>
      </c>
      <c r="T116" s="149"/>
      <c r="U116" s="149"/>
      <c r="V116" s="79" t="str">
        <f t="shared" si="26"/>
        <v/>
      </c>
      <c r="W116" s="149"/>
      <c r="X116" s="149"/>
      <c r="Y116" s="79" t="str">
        <f t="shared" si="27"/>
        <v/>
      </c>
      <c r="Z116" s="149"/>
      <c r="AA116" s="149"/>
      <c r="AB116" s="79" t="str">
        <f t="shared" si="28"/>
        <v/>
      </c>
      <c r="AC116" s="149"/>
      <c r="AD116" s="149"/>
      <c r="AE116" s="79" t="str">
        <f t="shared" si="29"/>
        <v/>
      </c>
      <c r="AF116" s="149"/>
      <c r="AG116" s="149"/>
      <c r="AH116" s="84" t="str">
        <f t="shared" si="33"/>
        <v/>
      </c>
    </row>
    <row r="117" spans="1:34" ht="15.95" customHeight="1">
      <c r="A117" s="166"/>
      <c r="B117" s="167"/>
      <c r="C117" s="80">
        <v>22</v>
      </c>
      <c r="D117" s="160"/>
      <c r="E117" s="160"/>
      <c r="F117" s="160"/>
      <c r="G117" s="160"/>
      <c r="H117" s="160"/>
      <c r="I117" s="160"/>
      <c r="J117" s="160"/>
      <c r="K117" s="140" t="str">
        <f t="shared" si="24"/>
        <v/>
      </c>
      <c r="L117" s="140"/>
      <c r="M117" s="79" t="str">
        <f t="shared" si="31"/>
        <v/>
      </c>
      <c r="N117" s="140" t="str">
        <f t="shared" si="32"/>
        <v/>
      </c>
      <c r="O117" s="140"/>
      <c r="P117" s="140"/>
      <c r="Q117" s="161"/>
      <c r="R117" s="161"/>
      <c r="S117" s="79" t="str">
        <f t="shared" si="25"/>
        <v/>
      </c>
      <c r="T117" s="149"/>
      <c r="U117" s="149"/>
      <c r="V117" s="79" t="str">
        <f t="shared" si="26"/>
        <v/>
      </c>
      <c r="W117" s="149"/>
      <c r="X117" s="149"/>
      <c r="Y117" s="79" t="str">
        <f t="shared" si="27"/>
        <v/>
      </c>
      <c r="Z117" s="149"/>
      <c r="AA117" s="149"/>
      <c r="AB117" s="79" t="str">
        <f t="shared" si="28"/>
        <v/>
      </c>
      <c r="AC117" s="149"/>
      <c r="AD117" s="149"/>
      <c r="AE117" s="79" t="str">
        <f t="shared" si="29"/>
        <v/>
      </c>
      <c r="AF117" s="149"/>
      <c r="AG117" s="149"/>
      <c r="AH117" s="84" t="str">
        <f t="shared" si="33"/>
        <v/>
      </c>
    </row>
    <row r="118" spans="1:34" ht="15.95" customHeight="1">
      <c r="A118" s="166"/>
      <c r="B118" s="167"/>
      <c r="C118" s="79">
        <v>23</v>
      </c>
      <c r="D118" s="160"/>
      <c r="E118" s="160"/>
      <c r="F118" s="160"/>
      <c r="G118" s="160"/>
      <c r="H118" s="160"/>
      <c r="I118" s="160"/>
      <c r="J118" s="160"/>
      <c r="K118" s="140" t="str">
        <f t="shared" si="24"/>
        <v/>
      </c>
      <c r="L118" s="140"/>
      <c r="M118" s="79" t="str">
        <f t="shared" si="31"/>
        <v/>
      </c>
      <c r="N118" s="140" t="str">
        <f t="shared" si="32"/>
        <v/>
      </c>
      <c r="O118" s="140"/>
      <c r="P118" s="140"/>
      <c r="Q118" s="161"/>
      <c r="R118" s="161"/>
      <c r="S118" s="79" t="str">
        <f t="shared" si="25"/>
        <v/>
      </c>
      <c r="T118" s="149"/>
      <c r="U118" s="149"/>
      <c r="V118" s="79" t="str">
        <f t="shared" si="26"/>
        <v/>
      </c>
      <c r="W118" s="149"/>
      <c r="X118" s="149"/>
      <c r="Y118" s="79" t="str">
        <f t="shared" si="27"/>
        <v/>
      </c>
      <c r="Z118" s="149"/>
      <c r="AA118" s="149"/>
      <c r="AB118" s="79" t="str">
        <f t="shared" si="28"/>
        <v/>
      </c>
      <c r="AC118" s="149"/>
      <c r="AD118" s="149"/>
      <c r="AE118" s="79" t="str">
        <f t="shared" si="29"/>
        <v/>
      </c>
      <c r="AF118" s="149"/>
      <c r="AG118" s="149"/>
      <c r="AH118" s="84" t="str">
        <f t="shared" si="33"/>
        <v/>
      </c>
    </row>
    <row r="119" spans="1:34" ht="15.95" customHeight="1">
      <c r="A119" s="166"/>
      <c r="B119" s="167"/>
      <c r="C119" s="80">
        <v>24</v>
      </c>
      <c r="D119" s="160"/>
      <c r="E119" s="160"/>
      <c r="F119" s="160"/>
      <c r="G119" s="160"/>
      <c r="H119" s="160"/>
      <c r="I119" s="160"/>
      <c r="J119" s="160"/>
      <c r="K119" s="140" t="str">
        <f t="shared" si="24"/>
        <v/>
      </c>
      <c r="L119" s="140"/>
      <c r="M119" s="79" t="str">
        <f t="shared" si="31"/>
        <v/>
      </c>
      <c r="N119" s="140" t="str">
        <f t="shared" si="32"/>
        <v/>
      </c>
      <c r="O119" s="140"/>
      <c r="P119" s="140"/>
      <c r="Q119" s="161"/>
      <c r="R119" s="161"/>
      <c r="S119" s="79" t="str">
        <f t="shared" si="25"/>
        <v/>
      </c>
      <c r="T119" s="149"/>
      <c r="U119" s="149"/>
      <c r="V119" s="79" t="str">
        <f t="shared" si="26"/>
        <v/>
      </c>
      <c r="W119" s="149"/>
      <c r="X119" s="149"/>
      <c r="Y119" s="79" t="str">
        <f t="shared" si="27"/>
        <v/>
      </c>
      <c r="Z119" s="149"/>
      <c r="AA119" s="149"/>
      <c r="AB119" s="79" t="str">
        <f t="shared" si="28"/>
        <v/>
      </c>
      <c r="AC119" s="149"/>
      <c r="AD119" s="149"/>
      <c r="AE119" s="79" t="str">
        <f t="shared" si="29"/>
        <v/>
      </c>
      <c r="AF119" s="149"/>
      <c r="AG119" s="149"/>
      <c r="AH119" s="84" t="str">
        <f t="shared" si="33"/>
        <v/>
      </c>
    </row>
    <row r="120" spans="1:34" ht="15.95" customHeight="1">
      <c r="A120" s="166"/>
      <c r="B120" s="167"/>
      <c r="C120" s="79">
        <v>25</v>
      </c>
      <c r="D120" s="160"/>
      <c r="E120" s="160"/>
      <c r="F120" s="160"/>
      <c r="G120" s="160"/>
      <c r="H120" s="160"/>
      <c r="I120" s="160"/>
      <c r="J120" s="160"/>
      <c r="K120" s="140" t="str">
        <f t="shared" si="24"/>
        <v/>
      </c>
      <c r="L120" s="140"/>
      <c r="M120" s="79" t="str">
        <f t="shared" si="31"/>
        <v/>
      </c>
      <c r="N120" s="140" t="str">
        <f t="shared" si="32"/>
        <v/>
      </c>
      <c r="O120" s="140"/>
      <c r="P120" s="140"/>
      <c r="Q120" s="161"/>
      <c r="R120" s="161"/>
      <c r="S120" s="79" t="str">
        <f t="shared" si="25"/>
        <v/>
      </c>
      <c r="T120" s="149"/>
      <c r="U120" s="149"/>
      <c r="V120" s="79" t="str">
        <f t="shared" si="26"/>
        <v/>
      </c>
      <c r="W120" s="149"/>
      <c r="X120" s="149"/>
      <c r="Y120" s="79" t="str">
        <f t="shared" si="27"/>
        <v/>
      </c>
      <c r="Z120" s="149"/>
      <c r="AA120" s="149"/>
      <c r="AB120" s="79" t="str">
        <f t="shared" si="28"/>
        <v/>
      </c>
      <c r="AC120" s="149"/>
      <c r="AD120" s="149"/>
      <c r="AE120" s="79" t="str">
        <f t="shared" si="29"/>
        <v/>
      </c>
      <c r="AF120" s="149"/>
      <c r="AG120" s="149"/>
      <c r="AH120" s="84" t="str">
        <f t="shared" si="33"/>
        <v/>
      </c>
    </row>
    <row r="121" spans="1:34" ht="15.95" customHeight="1" thickBot="1">
      <c r="A121" s="150" t="s">
        <v>76</v>
      </c>
      <c r="B121" s="151"/>
      <c r="C121" s="151"/>
      <c r="D121" s="151"/>
      <c r="E121" s="151"/>
      <c r="F121" s="151"/>
      <c r="G121" s="151"/>
      <c r="H121" s="151"/>
      <c r="I121" s="151"/>
      <c r="J121" s="152"/>
      <c r="K121" s="153">
        <f>SUM(K96:L120)</f>
        <v>29</v>
      </c>
      <c r="L121" s="154"/>
      <c r="M121" s="30" t="str">
        <f t="shared" si="31"/>
        <v>周</v>
      </c>
      <c r="N121" s="155">
        <f>SUM(N96:P120)</f>
        <v>44</v>
      </c>
      <c r="O121" s="156"/>
      <c r="P121" s="157"/>
      <c r="Q121" s="158">
        <f>SUM(Q96:R120)</f>
        <v>3</v>
      </c>
      <c r="R121" s="159"/>
      <c r="S121" s="29"/>
      <c r="T121" s="158">
        <f>SUM(T96:U120)</f>
        <v>1.5833333333333333</v>
      </c>
      <c r="U121" s="159"/>
      <c r="V121" s="28"/>
      <c r="W121" s="158">
        <f>SUM(W96:X120)</f>
        <v>2.416666666666667</v>
      </c>
      <c r="X121" s="159"/>
      <c r="Y121" s="28"/>
      <c r="Z121" s="118">
        <f>SUM(Z96:AA120)</f>
        <v>1</v>
      </c>
      <c r="AA121" s="120"/>
      <c r="AB121" s="28"/>
      <c r="AC121" s="118">
        <f>SUM(AC96:AD120)</f>
        <v>2</v>
      </c>
      <c r="AD121" s="120"/>
      <c r="AE121" s="28"/>
      <c r="AF121" s="118">
        <f>SUM(AF96:AG120)</f>
        <v>19</v>
      </c>
      <c r="AG121" s="120"/>
      <c r="AH121" s="27"/>
    </row>
    <row r="122" spans="1:34" ht="15.95" customHeight="1">
      <c r="A122" s="26"/>
      <c r="B122" s="26"/>
      <c r="C122" s="20"/>
      <c r="D122" s="78"/>
      <c r="E122" s="78"/>
      <c r="F122" s="78"/>
      <c r="G122" s="78"/>
      <c r="H122" s="78"/>
      <c r="I122" s="78"/>
      <c r="J122" s="78"/>
      <c r="K122" s="25"/>
      <c r="L122" s="25"/>
      <c r="M122" s="24"/>
      <c r="N122" s="23"/>
      <c r="O122" s="23"/>
      <c r="P122" s="23"/>
      <c r="Q122" s="22"/>
      <c r="R122" s="20"/>
      <c r="S122" s="14"/>
      <c r="T122" s="20"/>
      <c r="U122" s="20"/>
      <c r="V122" s="21"/>
      <c r="W122" s="22"/>
      <c r="X122" s="20"/>
      <c r="Y122" s="21"/>
      <c r="Z122" s="20"/>
      <c r="AA122" s="20"/>
      <c r="AB122" s="21"/>
      <c r="AC122" s="20"/>
      <c r="AD122" s="20"/>
      <c r="AE122" s="21"/>
      <c r="AF122" s="20"/>
      <c r="AG122" s="20"/>
      <c r="AH122" s="19"/>
    </row>
    <row r="123" spans="1:34" ht="18.75" customHeight="1" thickBot="1">
      <c r="A123" s="143" t="s">
        <v>72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</row>
    <row r="124" spans="1:34" ht="15.95" customHeight="1">
      <c r="A124" s="144" t="s">
        <v>55</v>
      </c>
      <c r="B124" s="145"/>
      <c r="C124" s="145"/>
      <c r="D124" s="145" t="s">
        <v>56</v>
      </c>
      <c r="E124" s="145"/>
      <c r="F124" s="145"/>
      <c r="G124" s="145" t="s">
        <v>57</v>
      </c>
      <c r="H124" s="145"/>
      <c r="I124" s="145" t="s">
        <v>58</v>
      </c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 t="s">
        <v>79</v>
      </c>
      <c r="AD124" s="145"/>
      <c r="AE124" s="145"/>
      <c r="AF124" s="145"/>
      <c r="AG124" s="146" t="s">
        <v>106</v>
      </c>
      <c r="AH124" s="147"/>
    </row>
    <row r="125" spans="1:34" ht="15.95" customHeight="1">
      <c r="A125" s="138"/>
      <c r="B125" s="139"/>
      <c r="C125" s="139"/>
      <c r="D125" s="139"/>
      <c r="E125" s="139"/>
      <c r="F125" s="139"/>
      <c r="G125" s="139"/>
      <c r="H125" s="139"/>
      <c r="I125" s="140" t="s">
        <v>103</v>
      </c>
      <c r="J125" s="140"/>
      <c r="K125" s="140"/>
      <c r="L125" s="140"/>
      <c r="M125" s="140"/>
      <c r="N125" s="140"/>
      <c r="O125" s="140"/>
      <c r="P125" s="140"/>
      <c r="Q125" s="139" t="s">
        <v>104</v>
      </c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42"/>
      <c r="AH125" s="148"/>
    </row>
    <row r="126" spans="1:34" ht="15.95" customHeight="1">
      <c r="A126" s="138"/>
      <c r="B126" s="139"/>
      <c r="C126" s="139"/>
      <c r="D126" s="139"/>
      <c r="E126" s="139"/>
      <c r="F126" s="139"/>
      <c r="G126" s="139"/>
      <c r="H126" s="139"/>
      <c r="I126" s="140" t="s">
        <v>101</v>
      </c>
      <c r="J126" s="140"/>
      <c r="K126" s="140"/>
      <c r="L126" s="140"/>
      <c r="M126" s="141" t="s">
        <v>61</v>
      </c>
      <c r="N126" s="141"/>
      <c r="O126" s="141"/>
      <c r="P126" s="141"/>
      <c r="Q126" s="139" t="s">
        <v>99</v>
      </c>
      <c r="R126" s="139"/>
      <c r="S126" s="139"/>
      <c r="T126" s="139"/>
      <c r="U126" s="142" t="s">
        <v>59</v>
      </c>
      <c r="V126" s="142"/>
      <c r="W126" s="142"/>
      <c r="X126" s="142"/>
      <c r="Y126" s="142" t="s">
        <v>102</v>
      </c>
      <c r="Z126" s="142"/>
      <c r="AA126" s="142"/>
      <c r="AB126" s="142"/>
      <c r="AC126" s="139"/>
      <c r="AD126" s="139"/>
      <c r="AE126" s="139"/>
      <c r="AF126" s="139"/>
      <c r="AG126" s="142"/>
      <c r="AH126" s="148"/>
    </row>
    <row r="127" spans="1:34" ht="15.95" customHeight="1">
      <c r="A127" s="138" t="s">
        <v>62</v>
      </c>
      <c r="B127" s="139"/>
      <c r="C127" s="139"/>
      <c r="D127" s="139" t="s">
        <v>35</v>
      </c>
      <c r="E127" s="139"/>
      <c r="F127" s="139"/>
      <c r="G127" s="139">
        <f>LEN($G$136)-LEN(SUBSTITUTE($G$136,"1",""))+A92</f>
        <v>3</v>
      </c>
      <c r="H127" s="139"/>
      <c r="I127" s="140">
        <f>20+36+Q28*Q22+36+Q22*SUM(Q36:Q38)+60</f>
        <v>248</v>
      </c>
      <c r="J127" s="140"/>
      <c r="K127" s="140"/>
      <c r="L127" s="140"/>
      <c r="M127" s="140">
        <v>0</v>
      </c>
      <c r="N127" s="140"/>
      <c r="O127" s="140"/>
      <c r="P127" s="140"/>
      <c r="Q127" s="140">
        <f>SUM(Q44:Q58)*Q22</f>
        <v>0</v>
      </c>
      <c r="R127" s="140"/>
      <c r="S127" s="140"/>
      <c r="T127" s="140"/>
      <c r="U127" s="140">
        <f>SUM(Q59:Q73)*Q22</f>
        <v>0</v>
      </c>
      <c r="V127" s="140"/>
      <c r="W127" s="140"/>
      <c r="X127" s="140"/>
      <c r="Y127" s="140">
        <f>MAX(SUM(Q74:Q78)*Q22,SUM(Q79:Q83)*Q22,SUM(Q84:Q88)*Q22)</f>
        <v>0</v>
      </c>
      <c r="Z127" s="140"/>
      <c r="AA127" s="140"/>
      <c r="AB127" s="140"/>
      <c r="AC127" s="137">
        <f>Q121-Q96</f>
        <v>0</v>
      </c>
      <c r="AD127" s="140"/>
      <c r="AE127" s="140"/>
      <c r="AF127" s="140"/>
      <c r="AG127" s="125">
        <f t="shared" ref="AG127:AG132" si="34">SUM(I127:Y127)</f>
        <v>248</v>
      </c>
      <c r="AH127" s="126"/>
    </row>
    <row r="128" spans="1:34" ht="15.95" customHeight="1">
      <c r="A128" s="138"/>
      <c r="B128" s="139"/>
      <c r="C128" s="139"/>
      <c r="D128" s="139" t="s">
        <v>36</v>
      </c>
      <c r="E128" s="139"/>
      <c r="F128" s="139"/>
      <c r="G128" s="139">
        <f>LEN($G$136)-LEN(SUBSTITUTE($G$136,"2",""))+B92</f>
        <v>1</v>
      </c>
      <c r="H128" s="139"/>
      <c r="I128" s="140">
        <f>12+36+36+162-Q22*6+10+16+10+36+T22*SUM(T36:T38)+8</f>
        <v>230</v>
      </c>
      <c r="J128" s="140"/>
      <c r="K128" s="140"/>
      <c r="L128" s="140"/>
      <c r="M128" s="140">
        <v>24</v>
      </c>
      <c r="N128" s="140"/>
      <c r="O128" s="140"/>
      <c r="P128" s="140"/>
      <c r="Q128" s="140">
        <f>SUM(T44:T58)*T22</f>
        <v>0</v>
      </c>
      <c r="R128" s="140"/>
      <c r="S128" s="140"/>
      <c r="T128" s="140"/>
      <c r="U128" s="140">
        <f>SUM(T59:T73)*T22</f>
        <v>0</v>
      </c>
      <c r="V128" s="140"/>
      <c r="W128" s="140"/>
      <c r="X128" s="140"/>
      <c r="Y128" s="140">
        <f>MAX(SUM(T74:T78)*T22,SUM(T79:T83)*T22,SUM(T84:T88)*T22)</f>
        <v>0</v>
      </c>
      <c r="Z128" s="140"/>
      <c r="AA128" s="140"/>
      <c r="AB128" s="140"/>
      <c r="AC128" s="137">
        <f>T121-T96</f>
        <v>0.58333333333333326</v>
      </c>
      <c r="AD128" s="140"/>
      <c r="AE128" s="140"/>
      <c r="AF128" s="140"/>
      <c r="AG128" s="125">
        <f t="shared" si="34"/>
        <v>254</v>
      </c>
      <c r="AH128" s="126"/>
    </row>
    <row r="129" spans="1:34" ht="15.95" customHeight="1">
      <c r="A129" s="138" t="s">
        <v>63</v>
      </c>
      <c r="B129" s="139"/>
      <c r="C129" s="139"/>
      <c r="D129" s="139" t="s">
        <v>37</v>
      </c>
      <c r="E129" s="139"/>
      <c r="F129" s="139"/>
      <c r="G129" s="139">
        <f>LEN($G$136)-LEN(SUBSTITUTE($G$136,"3",""))+C92</f>
        <v>0</v>
      </c>
      <c r="H129" s="139"/>
      <c r="I129" s="140">
        <f>32+36+10+14+W22*SUM(W36:W38)</f>
        <v>92</v>
      </c>
      <c r="J129" s="140"/>
      <c r="K129" s="140"/>
      <c r="L129" s="140"/>
      <c r="M129" s="140">
        <v>24</v>
      </c>
      <c r="N129" s="140"/>
      <c r="O129" s="140"/>
      <c r="P129" s="140"/>
      <c r="Q129" s="140">
        <f>SUM(W44:W58)*W22</f>
        <v>0</v>
      </c>
      <c r="R129" s="140"/>
      <c r="S129" s="140"/>
      <c r="T129" s="140"/>
      <c r="U129" s="140">
        <f>SUM(W59:W73)*W22</f>
        <v>0</v>
      </c>
      <c r="V129" s="140"/>
      <c r="W129" s="140"/>
      <c r="X129" s="140"/>
      <c r="Y129" s="140">
        <f>MAX(SUM(W74:W78)*W22,SUM(W79:W83)*W22,SUM(W84:W88)*W22)</f>
        <v>0</v>
      </c>
      <c r="Z129" s="140"/>
      <c r="AA129" s="140"/>
      <c r="AB129" s="140"/>
      <c r="AC129" s="137">
        <f>W121-W96</f>
        <v>0.41666666666666696</v>
      </c>
      <c r="AD129" s="140"/>
      <c r="AE129" s="140"/>
      <c r="AF129" s="140"/>
      <c r="AG129" s="125">
        <f t="shared" si="34"/>
        <v>116</v>
      </c>
      <c r="AH129" s="126"/>
    </row>
    <row r="130" spans="1:34" ht="15.95" customHeight="1">
      <c r="A130" s="138"/>
      <c r="B130" s="139"/>
      <c r="C130" s="139"/>
      <c r="D130" s="139" t="s">
        <v>38</v>
      </c>
      <c r="E130" s="139"/>
      <c r="F130" s="139"/>
      <c r="G130" s="139">
        <f>LEN($G$136)-LEN(SUBSTITUTE($G$136,"4",""))+D92</f>
        <v>1</v>
      </c>
      <c r="H130" s="139"/>
      <c r="I130" s="140">
        <f>24+Z22*SUM(Z36:Z38)</f>
        <v>24</v>
      </c>
      <c r="J130" s="140"/>
      <c r="K130" s="140"/>
      <c r="L130" s="140"/>
      <c r="M130" s="140">
        <v>24</v>
      </c>
      <c r="N130" s="140"/>
      <c r="O130" s="140"/>
      <c r="P130" s="140"/>
      <c r="Q130" s="140">
        <f>SUM(Z44:Z58)*Z22</f>
        <v>0</v>
      </c>
      <c r="R130" s="140"/>
      <c r="S130" s="140"/>
      <c r="T130" s="140"/>
      <c r="U130" s="140">
        <f>SUM(Z59:Z73)*Z22</f>
        <v>0</v>
      </c>
      <c r="V130" s="140"/>
      <c r="W130" s="140"/>
      <c r="X130" s="140"/>
      <c r="Y130" s="140">
        <f>MAX(SUM(Z74:Z78)*Z22,SUM(Z79:Z83)*Z22,SUM(Z84:Z88)*Z22)</f>
        <v>0</v>
      </c>
      <c r="Z130" s="140"/>
      <c r="AA130" s="140"/>
      <c r="AB130" s="140"/>
      <c r="AC130" s="137">
        <f>Z121-Z96</f>
        <v>0</v>
      </c>
      <c r="AD130" s="137"/>
      <c r="AE130" s="137"/>
      <c r="AF130" s="137"/>
      <c r="AG130" s="125">
        <f t="shared" si="34"/>
        <v>48</v>
      </c>
      <c r="AH130" s="126"/>
    </row>
    <row r="131" spans="1:34" ht="15.95" customHeight="1">
      <c r="A131" s="138" t="s">
        <v>64</v>
      </c>
      <c r="B131" s="139"/>
      <c r="C131" s="139"/>
      <c r="D131" s="139" t="s">
        <v>39</v>
      </c>
      <c r="E131" s="139"/>
      <c r="F131" s="139"/>
      <c r="G131" s="139">
        <f>LEN($G$136)-LEN(SUBSTITUTE($G$136,"5",""))+E92</f>
        <v>0</v>
      </c>
      <c r="H131" s="139"/>
      <c r="I131" s="140">
        <f>SUM(AC36:AC38)*AC22</f>
        <v>0</v>
      </c>
      <c r="J131" s="140"/>
      <c r="K131" s="140"/>
      <c r="L131" s="140"/>
      <c r="M131" s="140">
        <v>24</v>
      </c>
      <c r="N131" s="140"/>
      <c r="O131" s="140"/>
      <c r="P131" s="140"/>
      <c r="Q131" s="140">
        <f>SUM(AC44:AC58)*AC22</f>
        <v>0</v>
      </c>
      <c r="R131" s="140"/>
      <c r="S131" s="140"/>
      <c r="T131" s="140"/>
      <c r="U131" s="140">
        <f>SUM(AC59:AC73)*AC22</f>
        <v>0</v>
      </c>
      <c r="V131" s="140"/>
      <c r="W131" s="140"/>
      <c r="X131" s="140"/>
      <c r="Y131" s="140">
        <f>MAX(SUM(AC74:AC78)*AC22,SUM(AC79:AC83)*AC22,SUM(AC84:AC88)*AC22)</f>
        <v>0</v>
      </c>
      <c r="Z131" s="140"/>
      <c r="AA131" s="140"/>
      <c r="AB131" s="140"/>
      <c r="AC131" s="137">
        <f>AC121-AC96</f>
        <v>0</v>
      </c>
      <c r="AD131" s="137"/>
      <c r="AE131" s="137"/>
      <c r="AF131" s="137"/>
      <c r="AG131" s="125">
        <f t="shared" si="34"/>
        <v>24</v>
      </c>
      <c r="AH131" s="126"/>
    </row>
    <row r="132" spans="1:34" ht="15.95" customHeight="1">
      <c r="A132" s="138"/>
      <c r="B132" s="139"/>
      <c r="C132" s="139"/>
      <c r="D132" s="139" t="s">
        <v>40</v>
      </c>
      <c r="E132" s="139"/>
      <c r="F132" s="139"/>
      <c r="G132" s="139">
        <f>LEN($G$136)-LEN(SUBSTITUTE($G$136,"6",""))+F92</f>
        <v>0</v>
      </c>
      <c r="H132" s="139"/>
      <c r="I132" s="140">
        <f>SUM(AF36:AF38)*AF22</f>
        <v>0</v>
      </c>
      <c r="J132" s="140"/>
      <c r="K132" s="140"/>
      <c r="L132" s="140"/>
      <c r="M132" s="140">
        <v>0</v>
      </c>
      <c r="N132" s="140"/>
      <c r="O132" s="140"/>
      <c r="P132" s="140"/>
      <c r="Q132" s="140">
        <f>SUM(AF44:AF58)*AF22</f>
        <v>0</v>
      </c>
      <c r="R132" s="140"/>
      <c r="S132" s="140"/>
      <c r="T132" s="140"/>
      <c r="U132" s="140">
        <f>SUM(AF59:AF73)*AF22</f>
        <v>0</v>
      </c>
      <c r="V132" s="140"/>
      <c r="W132" s="140"/>
      <c r="X132" s="140"/>
      <c r="Y132" s="140">
        <f>MAX(SUM(AF74:AF78)*AF22,SUM(AF79:AF83)*AF22,SUM(AF84:AF88)*AF22)</f>
        <v>0</v>
      </c>
      <c r="Z132" s="140"/>
      <c r="AA132" s="140"/>
      <c r="AB132" s="140"/>
      <c r="AC132" s="137">
        <f>AF121-AF96</f>
        <v>18</v>
      </c>
      <c r="AD132" s="137"/>
      <c r="AE132" s="137"/>
      <c r="AF132" s="137"/>
      <c r="AG132" s="125">
        <f t="shared" si="34"/>
        <v>0</v>
      </c>
      <c r="AH132" s="126"/>
    </row>
    <row r="133" spans="1:34" ht="15.95" customHeight="1">
      <c r="A133" s="138" t="s">
        <v>23</v>
      </c>
      <c r="B133" s="139"/>
      <c r="C133" s="139"/>
      <c r="D133" s="139"/>
      <c r="E133" s="139"/>
      <c r="F133" s="139"/>
      <c r="G133" s="139">
        <f>SUM(G127:H132)</f>
        <v>5</v>
      </c>
      <c r="H133" s="139"/>
      <c r="I133" s="140">
        <f>SUM(I127:L132)</f>
        <v>594</v>
      </c>
      <c r="J133" s="140"/>
      <c r="K133" s="140"/>
      <c r="L133" s="140"/>
      <c r="M133" s="140">
        <f>SUM(M127:P132)-48</f>
        <v>48</v>
      </c>
      <c r="N133" s="140"/>
      <c r="O133" s="140"/>
      <c r="P133" s="140"/>
      <c r="Q133" s="140">
        <f>SUM(Q127:T132)</f>
        <v>0</v>
      </c>
      <c r="R133" s="140"/>
      <c r="S133" s="140"/>
      <c r="T133" s="140"/>
      <c r="U133" s="140">
        <f>SUM(U127:X132)</f>
        <v>0</v>
      </c>
      <c r="V133" s="140"/>
      <c r="W133" s="140"/>
      <c r="X133" s="140"/>
      <c r="Y133" s="140">
        <f>SUM(Y127:AB132)</f>
        <v>0</v>
      </c>
      <c r="Z133" s="140"/>
      <c r="AA133" s="140"/>
      <c r="AB133" s="140"/>
      <c r="AC133" s="137">
        <f>SUM(AC127:AF132)</f>
        <v>19</v>
      </c>
      <c r="AD133" s="140"/>
      <c r="AE133" s="140"/>
      <c r="AF133" s="140"/>
      <c r="AG133" s="125">
        <f>SUM(I133:Y133)-SUM(N24:N42)+SUM(N44:N73)+MAX(SUM(N74:N78),SUM(N79:N83),SUM(N84:N88))</f>
        <v>642</v>
      </c>
      <c r="AH133" s="126"/>
    </row>
    <row r="134" spans="1:34" ht="15.95" customHeight="1" thickBot="1">
      <c r="A134" s="127" t="s">
        <v>110</v>
      </c>
      <c r="B134" s="128"/>
      <c r="C134" s="129"/>
      <c r="D134" s="130">
        <f>AC133*24+AG133</f>
        <v>1098</v>
      </c>
      <c r="E134" s="131"/>
      <c r="F134" s="132" t="s">
        <v>111</v>
      </c>
      <c r="G134" s="128"/>
      <c r="H134" s="129"/>
      <c r="I134" s="132">
        <f>SUM(M24:M38)</f>
        <v>594</v>
      </c>
      <c r="J134" s="129"/>
      <c r="K134" s="133" t="s">
        <v>112</v>
      </c>
      <c r="L134" s="134"/>
      <c r="M134" s="135"/>
      <c r="N134" s="116">
        <f>I134/D134</f>
        <v>0.54098360655737709</v>
      </c>
      <c r="O134" s="117"/>
      <c r="P134" s="116" t="s">
        <v>113</v>
      </c>
      <c r="Q134" s="136"/>
      <c r="R134" s="117"/>
      <c r="S134" s="133">
        <f>AC133*24+SUM(N24:N73)+MAX(SUM(N74:N78),SUM(N79:N83),SUM(N84:N88))</f>
        <v>456</v>
      </c>
      <c r="T134" s="135"/>
      <c r="U134" s="118" t="s">
        <v>114</v>
      </c>
      <c r="V134" s="119"/>
      <c r="W134" s="120"/>
      <c r="X134" s="116">
        <f>S134/D134</f>
        <v>0.41530054644808745</v>
      </c>
      <c r="Y134" s="117"/>
      <c r="Z134" s="118" t="s">
        <v>115</v>
      </c>
      <c r="AA134" s="119"/>
      <c r="AB134" s="120"/>
      <c r="AC134" s="116">
        <f>(48+MAX(SUM(M74:M78),SUM(M79:M83),SUM(M84:M88)))/D134</f>
        <v>4.3715846994535519E-2</v>
      </c>
      <c r="AD134" s="117"/>
      <c r="AE134" s="110"/>
      <c r="AF134" s="111"/>
      <c r="AG134" s="111"/>
      <c r="AH134" s="112"/>
    </row>
    <row r="135" spans="1:34" s="18" customFormat="1" ht="15.95" customHeight="1">
      <c r="A135" s="236"/>
      <c r="B135" s="236"/>
      <c r="C135" s="236"/>
      <c r="D135" s="11"/>
      <c r="E135" s="11"/>
      <c r="F135" s="95"/>
      <c r="G135" s="122">
        <f>AC133*24/AG133</f>
        <v>0.71028037383177567</v>
      </c>
      <c r="H135" s="122"/>
      <c r="I135" s="123" t="s">
        <v>80</v>
      </c>
      <c r="J135" s="123"/>
      <c r="K135" s="123"/>
      <c r="L135" s="123"/>
      <c r="M135" s="123"/>
      <c r="N135" s="123"/>
      <c r="O135" s="123"/>
      <c r="P135" s="123"/>
      <c r="Q135" s="124">
        <f>AC133*24/(SUM(M133:AB133)+AC133*24)</f>
        <v>0.90476190476190477</v>
      </c>
      <c r="R135" s="124"/>
      <c r="S135" s="124"/>
      <c r="T135" s="124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14"/>
      <c r="AH135" s="114"/>
    </row>
    <row r="136" spans="1:34" ht="15.95" customHeight="1">
      <c r="A136" s="11"/>
      <c r="B136" s="11"/>
      <c r="C136" s="11"/>
      <c r="D136" s="11"/>
      <c r="E136" s="11"/>
      <c r="F136" s="95"/>
      <c r="G136" s="115" t="str">
        <f>CONCATENATE(K24,K25,K26,K27,K28,K29,K30,K31,K32,K33,K34,K35,K36,K37,K38,K39,K40,K41,K42,K43,K44,K45,K46,K47,K48,K49,K50,K51,K52,K53,K54,K55,K56,K57,K58,K59,K60,K61,K62,K63,K64,K65,K66,K67,K68,K69,K70,K71,K72,K73)</f>
        <v>14121</v>
      </c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</row>
    <row r="137" spans="1:34" ht="15.95" customHeight="1">
      <c r="A137" s="78"/>
      <c r="B137" s="78"/>
      <c r="C137" s="78"/>
      <c r="D137" s="78"/>
      <c r="E137" s="78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5"/>
      <c r="AH137" s="2"/>
    </row>
    <row r="138" spans="1:34" ht="15.9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11"/>
      <c r="AH138" s="4"/>
    </row>
    <row r="139" spans="1:34" ht="15.9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10"/>
    </row>
    <row r="140" spans="1:34" ht="18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6"/>
    </row>
    <row r="141" spans="1:34" ht="18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4"/>
    </row>
    <row r="142" spans="1:34" ht="18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6"/>
    </row>
    <row r="143" spans="1:34" ht="15.95" customHeight="1">
      <c r="A143" s="78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1"/>
      <c r="M143" s="11"/>
      <c r="N143" s="13"/>
      <c r="O143" s="11"/>
      <c r="P143" s="11"/>
      <c r="Q143" s="11"/>
      <c r="R143" s="11"/>
      <c r="S143" s="12"/>
      <c r="T143" s="11"/>
      <c r="U143" s="11"/>
      <c r="V143" s="12"/>
      <c r="W143" s="11"/>
      <c r="X143" s="11"/>
      <c r="Y143" s="12"/>
      <c r="Z143" s="11"/>
      <c r="AA143" s="11"/>
      <c r="AB143" s="12"/>
      <c r="AC143" s="11"/>
      <c r="AD143" s="11"/>
      <c r="AE143" s="12"/>
      <c r="AF143" s="11"/>
      <c r="AG143" s="11"/>
      <c r="AH143" s="8"/>
    </row>
    <row r="144" spans="1:34" ht="15.95" customHeight="1">
      <c r="A144" s="78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1"/>
      <c r="M144" s="11"/>
      <c r="N144" s="13"/>
      <c r="O144" s="11"/>
      <c r="P144" s="11"/>
      <c r="Q144" s="11"/>
      <c r="R144" s="11"/>
      <c r="S144" s="12"/>
      <c r="T144" s="11"/>
      <c r="U144" s="11"/>
      <c r="V144" s="12"/>
      <c r="W144" s="11"/>
      <c r="X144" s="11"/>
      <c r="Y144" s="12"/>
      <c r="Z144" s="11"/>
      <c r="AA144" s="11"/>
      <c r="AB144" s="12"/>
      <c r="AC144" s="11"/>
      <c r="AD144" s="11"/>
      <c r="AE144" s="12"/>
      <c r="AF144" s="11"/>
      <c r="AG144" s="11"/>
      <c r="AH144" s="8"/>
    </row>
    <row r="145" spans="1:34" ht="15.95" customHeight="1">
      <c r="A145" s="78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1"/>
      <c r="M145" s="11"/>
      <c r="N145" s="13"/>
      <c r="O145" s="11"/>
      <c r="P145" s="11"/>
      <c r="Q145" s="11"/>
      <c r="R145" s="11"/>
      <c r="S145" s="12"/>
      <c r="T145" s="11"/>
      <c r="U145" s="11"/>
      <c r="V145" s="12"/>
      <c r="W145" s="11"/>
      <c r="X145" s="11"/>
      <c r="Y145" s="12"/>
      <c r="Z145" s="11"/>
      <c r="AA145" s="11"/>
      <c r="AB145" s="12"/>
      <c r="AC145" s="11"/>
      <c r="AD145" s="11"/>
      <c r="AE145" s="12"/>
      <c r="AF145" s="11"/>
      <c r="AG145" s="11"/>
      <c r="AH145" s="8"/>
    </row>
    <row r="146" spans="1:34" ht="15.95" customHeight="1">
      <c r="A146" s="78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1"/>
      <c r="M146" s="11"/>
      <c r="N146" s="13"/>
      <c r="O146" s="11"/>
      <c r="P146" s="11"/>
      <c r="Q146" s="11"/>
      <c r="R146" s="11"/>
      <c r="S146" s="12"/>
      <c r="T146" s="11"/>
      <c r="U146" s="11"/>
      <c r="V146" s="12"/>
      <c r="W146" s="11"/>
      <c r="X146" s="11"/>
      <c r="Y146" s="12"/>
      <c r="Z146" s="11"/>
      <c r="AA146" s="11"/>
      <c r="AB146" s="12"/>
      <c r="AC146" s="11"/>
      <c r="AD146" s="11"/>
      <c r="AE146" s="12"/>
      <c r="AF146" s="11"/>
      <c r="AG146" s="11"/>
      <c r="AH146" s="8"/>
    </row>
    <row r="147" spans="1:34" ht="15.95" customHeight="1">
      <c r="A147" s="78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1"/>
      <c r="M147" s="11"/>
      <c r="N147" s="13"/>
      <c r="O147" s="11"/>
      <c r="P147" s="11"/>
      <c r="Q147" s="11"/>
      <c r="R147" s="11"/>
      <c r="S147" s="12"/>
      <c r="T147" s="11"/>
      <c r="U147" s="11"/>
      <c r="V147" s="12"/>
      <c r="W147" s="11"/>
      <c r="X147" s="11"/>
      <c r="Y147" s="12"/>
      <c r="Z147" s="11"/>
      <c r="AA147" s="11"/>
      <c r="AB147" s="12"/>
      <c r="AC147" s="11"/>
      <c r="AD147" s="11"/>
      <c r="AE147" s="12"/>
      <c r="AF147" s="11"/>
      <c r="AG147" s="11"/>
      <c r="AH147" s="8"/>
    </row>
    <row r="148" spans="1:34" ht="15.95" customHeight="1">
      <c r="A148" s="78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1"/>
      <c r="M148" s="11"/>
      <c r="N148" s="13"/>
      <c r="O148" s="11"/>
      <c r="P148" s="11"/>
      <c r="Q148" s="11"/>
      <c r="R148" s="11"/>
      <c r="S148" s="12"/>
      <c r="T148" s="11"/>
      <c r="U148" s="11"/>
      <c r="V148" s="12"/>
      <c r="W148" s="11"/>
      <c r="X148" s="11"/>
      <c r="Y148" s="12"/>
      <c r="Z148" s="11"/>
      <c r="AA148" s="11"/>
      <c r="AB148" s="12"/>
      <c r="AC148" s="11"/>
      <c r="AD148" s="11"/>
      <c r="AE148" s="12"/>
      <c r="AF148" s="11"/>
      <c r="AG148" s="11"/>
      <c r="AH148" s="8"/>
    </row>
    <row r="149" spans="1:34" ht="15.95" customHeight="1">
      <c r="A149" s="78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1"/>
      <c r="M149" s="11"/>
      <c r="N149" s="13"/>
      <c r="O149" s="11"/>
      <c r="P149" s="11"/>
      <c r="Q149" s="11"/>
      <c r="R149" s="11"/>
      <c r="S149" s="12"/>
      <c r="T149" s="11"/>
      <c r="U149" s="11"/>
      <c r="V149" s="12"/>
      <c r="W149" s="11"/>
      <c r="X149" s="11"/>
      <c r="Y149" s="12"/>
      <c r="Z149" s="11"/>
      <c r="AA149" s="11"/>
      <c r="AB149" s="12"/>
      <c r="AC149" s="11"/>
      <c r="AD149" s="11"/>
      <c r="AE149" s="12"/>
      <c r="AF149" s="11"/>
      <c r="AG149" s="11"/>
      <c r="AH149" s="8"/>
    </row>
    <row r="150" spans="1:34" ht="15.95" customHeight="1">
      <c r="A150" s="78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1"/>
      <c r="M150" s="11"/>
      <c r="N150" s="13"/>
      <c r="O150" s="11"/>
      <c r="P150" s="11"/>
      <c r="Q150" s="11"/>
      <c r="R150" s="11"/>
      <c r="S150" s="12"/>
      <c r="T150" s="11"/>
      <c r="U150" s="11"/>
      <c r="V150" s="12"/>
      <c r="W150" s="11"/>
      <c r="X150" s="11"/>
      <c r="Y150" s="12"/>
      <c r="Z150" s="11"/>
      <c r="AA150" s="11"/>
      <c r="AB150" s="12"/>
      <c r="AC150" s="11"/>
      <c r="AD150" s="11"/>
      <c r="AE150" s="12"/>
      <c r="AF150" s="11"/>
      <c r="AG150" s="11"/>
      <c r="AH150" s="8"/>
    </row>
    <row r="151" spans="1:34" ht="15.95" customHeight="1">
      <c r="A151" s="78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1"/>
      <c r="M151" s="11"/>
      <c r="N151" s="13"/>
      <c r="O151" s="11"/>
      <c r="P151" s="11"/>
      <c r="Q151" s="11"/>
      <c r="R151" s="11"/>
      <c r="S151" s="12"/>
      <c r="T151" s="11"/>
      <c r="U151" s="11"/>
      <c r="V151" s="12"/>
      <c r="W151" s="11"/>
      <c r="X151" s="11"/>
      <c r="Y151" s="12"/>
      <c r="Z151" s="11"/>
      <c r="AA151" s="11"/>
      <c r="AB151" s="12"/>
      <c r="AC151" s="11"/>
      <c r="AD151" s="11"/>
      <c r="AE151" s="12"/>
      <c r="AF151" s="11"/>
      <c r="AG151" s="11"/>
      <c r="AH151" s="8"/>
    </row>
    <row r="152" spans="1:34" ht="15.95" customHeight="1">
      <c r="A152" s="78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1"/>
      <c r="M152" s="11"/>
      <c r="N152" s="13"/>
      <c r="O152" s="11"/>
      <c r="P152" s="11"/>
      <c r="Q152" s="11"/>
      <c r="R152" s="11"/>
      <c r="S152" s="12"/>
      <c r="T152" s="11"/>
      <c r="U152" s="11"/>
      <c r="V152" s="12"/>
      <c r="W152" s="11"/>
      <c r="X152" s="11"/>
      <c r="Y152" s="12"/>
      <c r="Z152" s="11"/>
      <c r="AA152" s="11"/>
      <c r="AB152" s="12"/>
      <c r="AC152" s="11"/>
      <c r="AD152" s="11"/>
      <c r="AE152" s="12"/>
      <c r="AF152" s="11"/>
      <c r="AG152" s="11"/>
      <c r="AH152" s="8"/>
    </row>
    <row r="153" spans="1:34" ht="15.95" customHeight="1">
      <c r="A153" s="78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1"/>
      <c r="M153" s="11"/>
      <c r="N153" s="13"/>
      <c r="O153" s="11"/>
      <c r="P153" s="11"/>
      <c r="Q153" s="11"/>
      <c r="R153" s="11"/>
      <c r="S153" s="12"/>
      <c r="T153" s="11"/>
      <c r="U153" s="11"/>
      <c r="V153" s="12"/>
      <c r="W153" s="11"/>
      <c r="X153" s="11"/>
      <c r="Y153" s="12"/>
      <c r="Z153" s="11"/>
      <c r="AA153" s="11"/>
      <c r="AB153" s="12"/>
      <c r="AC153" s="11"/>
      <c r="AD153" s="11"/>
      <c r="AE153" s="12"/>
      <c r="AF153" s="11"/>
      <c r="AG153" s="11"/>
      <c r="AH153" s="8"/>
    </row>
    <row r="154" spans="1:34" ht="15.95" customHeight="1">
      <c r="A154" s="78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1"/>
      <c r="M154" s="11"/>
      <c r="N154" s="13"/>
      <c r="O154" s="11"/>
      <c r="P154" s="11"/>
      <c r="Q154" s="11"/>
      <c r="R154" s="11"/>
      <c r="S154" s="12"/>
      <c r="T154" s="11"/>
      <c r="U154" s="11"/>
      <c r="V154" s="12"/>
      <c r="W154" s="11"/>
      <c r="X154" s="11"/>
      <c r="Y154" s="12"/>
      <c r="Z154" s="11"/>
      <c r="AA154" s="11"/>
      <c r="AB154" s="12"/>
      <c r="AC154" s="11"/>
      <c r="AD154" s="11"/>
      <c r="AE154" s="12"/>
      <c r="AF154" s="11"/>
      <c r="AG154" s="11"/>
      <c r="AH154" s="8"/>
    </row>
    <row r="155" spans="1:34" ht="15.95" customHeight="1">
      <c r="A155" s="78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1"/>
      <c r="M155" s="11"/>
      <c r="N155" s="13"/>
      <c r="O155" s="11"/>
      <c r="P155" s="11"/>
      <c r="Q155" s="11"/>
      <c r="R155" s="11"/>
      <c r="S155" s="12"/>
      <c r="T155" s="11"/>
      <c r="U155" s="11"/>
      <c r="V155" s="12"/>
      <c r="W155" s="11"/>
      <c r="X155" s="11"/>
      <c r="Y155" s="12"/>
      <c r="Z155" s="11"/>
      <c r="AA155" s="11"/>
      <c r="AB155" s="12"/>
      <c r="AC155" s="11"/>
      <c r="AD155" s="11"/>
      <c r="AE155" s="12"/>
      <c r="AF155" s="11"/>
      <c r="AG155" s="11"/>
      <c r="AH155" s="8"/>
    </row>
    <row r="156" spans="1:34" ht="15.95" customHeight="1">
      <c r="A156" s="78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1"/>
      <c r="M156" s="11"/>
      <c r="N156" s="13"/>
      <c r="O156" s="11"/>
      <c r="P156" s="11"/>
      <c r="Q156" s="11"/>
      <c r="R156" s="11"/>
      <c r="S156" s="12"/>
      <c r="T156" s="11"/>
      <c r="U156" s="11"/>
      <c r="V156" s="12"/>
      <c r="W156" s="11"/>
      <c r="X156" s="11"/>
      <c r="Y156" s="12"/>
      <c r="Z156" s="11"/>
      <c r="AA156" s="11"/>
      <c r="AB156" s="12"/>
      <c r="AC156" s="11"/>
      <c r="AD156" s="11"/>
      <c r="AE156" s="12"/>
      <c r="AF156" s="11"/>
      <c r="AG156" s="11"/>
      <c r="AH156" s="8"/>
    </row>
    <row r="157" spans="1:34" ht="15.95" customHeight="1">
      <c r="A157" s="78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1"/>
      <c r="M157" s="11"/>
      <c r="N157" s="13"/>
      <c r="O157" s="11"/>
      <c r="P157" s="11"/>
      <c r="Q157" s="11"/>
      <c r="R157" s="11"/>
      <c r="S157" s="12"/>
      <c r="T157" s="11"/>
      <c r="U157" s="11"/>
      <c r="V157" s="12"/>
      <c r="W157" s="11"/>
      <c r="X157" s="11"/>
      <c r="Y157" s="12"/>
      <c r="Z157" s="11"/>
      <c r="AA157" s="11"/>
      <c r="AB157" s="12"/>
      <c r="AC157" s="11"/>
      <c r="AD157" s="11"/>
      <c r="AE157" s="12"/>
      <c r="AF157" s="11"/>
      <c r="AG157" s="11"/>
      <c r="AH157" s="8"/>
    </row>
    <row r="158" spans="1:34" ht="15.95" customHeight="1">
      <c r="A158" s="78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1"/>
      <c r="M158" s="11"/>
      <c r="N158" s="13"/>
      <c r="O158" s="11"/>
      <c r="P158" s="11"/>
      <c r="Q158" s="11"/>
      <c r="R158" s="11"/>
      <c r="S158" s="12"/>
      <c r="T158" s="11"/>
      <c r="U158" s="11"/>
      <c r="V158" s="12"/>
      <c r="W158" s="11"/>
      <c r="X158" s="11"/>
      <c r="Y158" s="12"/>
      <c r="Z158" s="11"/>
      <c r="AA158" s="11"/>
      <c r="AB158" s="12"/>
      <c r="AC158" s="11"/>
      <c r="AD158" s="11"/>
      <c r="AE158" s="12"/>
      <c r="AF158" s="11"/>
      <c r="AG158" s="11"/>
      <c r="AH158" s="8"/>
    </row>
    <row r="159" spans="1:34" ht="15.95" customHeight="1">
      <c r="A159" s="78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1"/>
      <c r="M159" s="11"/>
      <c r="N159" s="13"/>
      <c r="O159" s="11"/>
      <c r="P159" s="11"/>
      <c r="Q159" s="11"/>
      <c r="R159" s="11"/>
      <c r="S159" s="12"/>
      <c r="T159" s="11"/>
      <c r="U159" s="11"/>
      <c r="V159" s="12"/>
      <c r="W159" s="11"/>
      <c r="X159" s="11"/>
      <c r="Y159" s="12"/>
      <c r="Z159" s="11"/>
      <c r="AA159" s="11"/>
      <c r="AB159" s="12"/>
      <c r="AC159" s="11"/>
      <c r="AD159" s="11"/>
      <c r="AE159" s="12"/>
      <c r="AF159" s="11"/>
      <c r="AG159" s="11"/>
      <c r="AH159" s="8"/>
    </row>
    <row r="160" spans="1:34" ht="15.95" customHeight="1">
      <c r="A160" s="78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1"/>
      <c r="M160" s="11"/>
      <c r="N160" s="13"/>
      <c r="O160" s="11"/>
      <c r="P160" s="11"/>
      <c r="Q160" s="11"/>
      <c r="R160" s="11"/>
      <c r="S160" s="12"/>
      <c r="T160" s="11"/>
      <c r="U160" s="11"/>
      <c r="V160" s="12"/>
      <c r="W160" s="11"/>
      <c r="X160" s="11"/>
      <c r="Y160" s="12"/>
      <c r="Z160" s="11"/>
      <c r="AA160" s="11"/>
      <c r="AB160" s="12"/>
      <c r="AC160" s="11"/>
      <c r="AD160" s="11"/>
      <c r="AE160" s="12"/>
      <c r="AF160" s="11"/>
      <c r="AG160" s="11"/>
      <c r="AH160" s="8"/>
    </row>
    <row r="161" spans="1:34" ht="15.95" customHeight="1">
      <c r="A161" s="78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1"/>
      <c r="M161" s="11"/>
      <c r="N161" s="13"/>
      <c r="O161" s="11"/>
      <c r="P161" s="11"/>
      <c r="Q161" s="11"/>
      <c r="R161" s="11"/>
      <c r="S161" s="12"/>
      <c r="T161" s="11"/>
      <c r="U161" s="11"/>
      <c r="V161" s="12"/>
      <c r="W161" s="11"/>
      <c r="X161" s="11"/>
      <c r="Y161" s="12"/>
      <c r="Z161" s="11"/>
      <c r="AA161" s="11"/>
      <c r="AB161" s="12"/>
      <c r="AC161" s="11"/>
      <c r="AD161" s="11"/>
      <c r="AE161" s="12"/>
      <c r="AF161" s="11"/>
      <c r="AG161" s="11"/>
      <c r="AH161" s="8"/>
    </row>
    <row r="162" spans="1:34" ht="15.95" customHeight="1">
      <c r="A162" s="78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1"/>
      <c r="M162" s="11"/>
      <c r="N162" s="13"/>
      <c r="O162" s="11"/>
      <c r="P162" s="11"/>
      <c r="Q162" s="11"/>
      <c r="R162" s="11"/>
      <c r="S162" s="12"/>
      <c r="T162" s="11"/>
      <c r="U162" s="11"/>
      <c r="V162" s="12"/>
      <c r="W162" s="11"/>
      <c r="X162" s="11"/>
      <c r="Y162" s="12"/>
      <c r="Z162" s="11"/>
      <c r="AA162" s="11"/>
      <c r="AB162" s="12"/>
      <c r="AC162" s="11"/>
      <c r="AD162" s="11"/>
      <c r="AE162" s="12"/>
      <c r="AF162" s="11"/>
      <c r="AG162" s="11"/>
      <c r="AH162" s="8"/>
    </row>
    <row r="163" spans="1:34" ht="15.95" customHeight="1">
      <c r="A163" s="78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1"/>
      <c r="M163" s="11"/>
      <c r="N163" s="13"/>
      <c r="O163" s="11"/>
      <c r="P163" s="11"/>
      <c r="Q163" s="11"/>
      <c r="R163" s="11"/>
      <c r="S163" s="12"/>
      <c r="T163" s="11"/>
      <c r="U163" s="11"/>
      <c r="V163" s="12"/>
      <c r="W163" s="11"/>
      <c r="X163" s="11"/>
      <c r="Y163" s="12"/>
      <c r="Z163" s="11"/>
      <c r="AA163" s="11"/>
      <c r="AB163" s="12"/>
      <c r="AC163" s="11"/>
      <c r="AD163" s="11"/>
      <c r="AE163" s="12"/>
      <c r="AF163" s="11"/>
      <c r="AG163" s="11"/>
      <c r="AH163" s="8"/>
    </row>
    <row r="164" spans="1:34">
      <c r="A164" s="78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1"/>
      <c r="M164" s="11"/>
      <c r="N164" s="13"/>
      <c r="O164" s="11"/>
      <c r="P164" s="11"/>
      <c r="Q164" s="11"/>
      <c r="R164" s="11"/>
      <c r="S164" s="12"/>
      <c r="T164" s="11"/>
      <c r="U164" s="11"/>
      <c r="V164" s="12"/>
      <c r="W164" s="11"/>
      <c r="X164" s="11"/>
      <c r="Y164" s="12"/>
      <c r="Z164" s="11"/>
      <c r="AA164" s="11"/>
      <c r="AB164" s="12"/>
      <c r="AC164" s="11"/>
      <c r="AD164" s="11"/>
      <c r="AE164" s="12"/>
      <c r="AF164" s="11"/>
      <c r="AG164" s="11"/>
      <c r="AH164" s="8"/>
    </row>
    <row r="165" spans="1:34">
      <c r="A165" s="78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1"/>
      <c r="M165" s="11"/>
      <c r="N165" s="13"/>
      <c r="O165" s="11"/>
      <c r="P165" s="11"/>
      <c r="Q165" s="11"/>
      <c r="R165" s="11"/>
      <c r="S165" s="12"/>
      <c r="T165" s="11"/>
      <c r="U165" s="11"/>
      <c r="V165" s="12"/>
      <c r="W165" s="11"/>
      <c r="X165" s="11"/>
      <c r="Y165" s="12"/>
      <c r="Z165" s="11"/>
      <c r="AA165" s="11"/>
      <c r="AB165" s="12"/>
      <c r="AC165" s="11"/>
      <c r="AD165" s="11"/>
      <c r="AE165" s="12"/>
      <c r="AF165" s="11"/>
      <c r="AG165" s="11"/>
      <c r="AH165" s="8"/>
    </row>
    <row r="166" spans="1:34">
      <c r="A166" s="78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1"/>
      <c r="M166" s="11"/>
      <c r="N166" s="13"/>
      <c r="O166" s="11"/>
      <c r="P166" s="11"/>
      <c r="Q166" s="11"/>
      <c r="R166" s="11"/>
      <c r="S166" s="12"/>
      <c r="T166" s="11"/>
      <c r="U166" s="11"/>
      <c r="V166" s="12"/>
      <c r="W166" s="11"/>
      <c r="X166" s="11"/>
      <c r="Y166" s="12"/>
      <c r="Z166" s="11"/>
      <c r="AA166" s="11"/>
      <c r="AB166" s="12"/>
      <c r="AC166" s="11"/>
      <c r="AD166" s="11"/>
      <c r="AE166" s="12"/>
      <c r="AF166" s="11"/>
      <c r="AG166" s="11"/>
      <c r="AH166" s="8"/>
    </row>
    <row r="167" spans="1:34">
      <c r="A167" s="78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1"/>
      <c r="M167" s="11"/>
      <c r="N167" s="13"/>
      <c r="O167" s="11"/>
      <c r="P167" s="11"/>
      <c r="Q167" s="11"/>
      <c r="R167" s="11"/>
      <c r="S167" s="12"/>
      <c r="T167" s="11"/>
      <c r="U167" s="11"/>
      <c r="V167" s="12"/>
      <c r="W167" s="11"/>
      <c r="X167" s="11"/>
      <c r="Y167" s="12"/>
      <c r="Z167" s="11"/>
      <c r="AA167" s="11"/>
      <c r="AB167" s="12"/>
      <c r="AC167" s="11"/>
      <c r="AD167" s="11"/>
      <c r="AE167" s="12"/>
      <c r="AF167" s="11"/>
      <c r="AG167" s="11"/>
      <c r="AH167" s="8"/>
    </row>
    <row r="168" spans="1:34">
      <c r="A168" s="78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1"/>
      <c r="M168" s="11"/>
      <c r="N168" s="13"/>
      <c r="O168" s="11"/>
      <c r="P168" s="11"/>
      <c r="Q168" s="11"/>
      <c r="R168" s="11"/>
      <c r="S168" s="12"/>
      <c r="T168" s="11"/>
      <c r="U168" s="11"/>
      <c r="V168" s="12"/>
      <c r="W168" s="11"/>
      <c r="X168" s="11"/>
      <c r="Y168" s="12"/>
      <c r="Z168" s="11"/>
      <c r="AA168" s="11"/>
      <c r="AB168" s="12"/>
      <c r="AC168" s="11"/>
      <c r="AD168" s="11"/>
      <c r="AE168" s="12"/>
      <c r="AF168" s="11"/>
      <c r="AG168" s="11"/>
      <c r="AH168" s="8"/>
    </row>
    <row r="169" spans="1:34">
      <c r="A169" s="78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1"/>
      <c r="M169" s="11"/>
      <c r="N169" s="13"/>
      <c r="O169" s="11"/>
      <c r="P169" s="11"/>
      <c r="Q169" s="11"/>
      <c r="R169" s="11"/>
      <c r="S169" s="12"/>
      <c r="T169" s="11"/>
      <c r="U169" s="11"/>
      <c r="V169" s="12"/>
      <c r="W169" s="11"/>
      <c r="X169" s="11"/>
      <c r="Y169" s="12"/>
      <c r="Z169" s="11"/>
      <c r="AA169" s="11"/>
      <c r="AB169" s="12"/>
      <c r="AC169" s="11"/>
      <c r="AD169" s="11"/>
      <c r="AE169" s="12"/>
      <c r="AF169" s="11"/>
      <c r="AG169" s="11"/>
      <c r="AH169" s="8"/>
    </row>
    <row r="170" spans="1:34">
      <c r="A170" s="78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1"/>
      <c r="M170" s="11"/>
      <c r="N170" s="13"/>
      <c r="O170" s="11"/>
      <c r="P170" s="11"/>
      <c r="Q170" s="11"/>
      <c r="R170" s="11"/>
      <c r="S170" s="12"/>
      <c r="T170" s="11"/>
      <c r="U170" s="11"/>
      <c r="V170" s="12"/>
      <c r="W170" s="11"/>
      <c r="X170" s="11"/>
      <c r="Y170" s="12"/>
      <c r="Z170" s="11"/>
      <c r="AA170" s="11"/>
      <c r="AB170" s="12"/>
      <c r="AC170" s="11"/>
      <c r="AD170" s="11"/>
      <c r="AE170" s="12"/>
      <c r="AF170" s="11"/>
      <c r="AG170" s="11"/>
      <c r="AH170" s="8"/>
    </row>
    <row r="171" spans="1:34">
      <c r="A171" s="78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1"/>
      <c r="M171" s="11"/>
      <c r="N171" s="13"/>
      <c r="O171" s="11"/>
      <c r="P171" s="11"/>
      <c r="Q171" s="11"/>
      <c r="R171" s="11"/>
      <c r="S171" s="12"/>
      <c r="T171" s="11"/>
      <c r="U171" s="11"/>
      <c r="V171" s="12"/>
      <c r="W171" s="11"/>
      <c r="X171" s="11"/>
      <c r="Y171" s="12"/>
      <c r="Z171" s="11"/>
      <c r="AA171" s="11"/>
      <c r="AB171" s="12"/>
      <c r="AC171" s="11"/>
      <c r="AD171" s="11"/>
      <c r="AE171" s="12"/>
      <c r="AF171" s="11"/>
      <c r="AG171" s="11"/>
      <c r="AH171" s="8"/>
    </row>
    <row r="172" spans="1:34">
      <c r="A172" s="78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1"/>
      <c r="M172" s="11"/>
      <c r="N172" s="13"/>
      <c r="O172" s="11"/>
      <c r="P172" s="11"/>
      <c r="Q172" s="11"/>
      <c r="R172" s="11"/>
      <c r="S172" s="12"/>
      <c r="T172" s="11"/>
      <c r="U172" s="11"/>
      <c r="V172" s="12"/>
      <c r="W172" s="11"/>
      <c r="X172" s="11"/>
      <c r="Y172" s="12"/>
      <c r="Z172" s="11"/>
      <c r="AA172" s="11"/>
      <c r="AB172" s="12"/>
      <c r="AC172" s="11"/>
      <c r="AD172" s="11"/>
      <c r="AE172" s="12"/>
      <c r="AF172" s="11"/>
      <c r="AG172" s="11"/>
      <c r="AH172" s="8"/>
    </row>
    <row r="173" spans="1:34">
      <c r="A173" s="78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1"/>
      <c r="M173" s="11"/>
      <c r="N173" s="13"/>
      <c r="O173" s="11"/>
      <c r="P173" s="11"/>
      <c r="Q173" s="11"/>
      <c r="R173" s="11"/>
      <c r="S173" s="12"/>
      <c r="T173" s="11"/>
      <c r="U173" s="11"/>
      <c r="V173" s="12"/>
      <c r="W173" s="11"/>
      <c r="X173" s="11"/>
      <c r="Y173" s="12"/>
      <c r="Z173" s="11"/>
      <c r="AA173" s="11"/>
      <c r="AB173" s="12"/>
      <c r="AC173" s="11"/>
      <c r="AD173" s="11"/>
      <c r="AE173" s="12"/>
      <c r="AF173" s="11"/>
      <c r="AG173" s="11"/>
      <c r="AH173" s="8"/>
    </row>
    <row r="174" spans="1:34">
      <c r="A174" s="78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1"/>
      <c r="M174" s="11"/>
      <c r="N174" s="13"/>
      <c r="O174" s="11"/>
      <c r="P174" s="11"/>
      <c r="Q174" s="11"/>
      <c r="R174" s="11"/>
      <c r="S174" s="12"/>
      <c r="T174" s="11"/>
      <c r="U174" s="11"/>
      <c r="V174" s="12"/>
      <c r="W174" s="11"/>
      <c r="X174" s="11"/>
      <c r="Y174" s="12"/>
      <c r="Z174" s="11"/>
      <c r="AA174" s="11"/>
      <c r="AB174" s="12"/>
      <c r="AC174" s="11"/>
      <c r="AD174" s="11"/>
      <c r="AE174" s="12"/>
      <c r="AF174" s="11"/>
      <c r="AG174" s="11"/>
      <c r="AH174" s="8"/>
    </row>
    <row r="175" spans="1:34">
      <c r="A175" s="78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1"/>
      <c r="M175" s="11"/>
      <c r="N175" s="13"/>
      <c r="O175" s="11"/>
      <c r="P175" s="11"/>
      <c r="Q175" s="11"/>
      <c r="R175" s="11"/>
      <c r="S175" s="12"/>
      <c r="T175" s="11"/>
      <c r="U175" s="11"/>
      <c r="V175" s="12"/>
      <c r="W175" s="11"/>
      <c r="X175" s="11"/>
      <c r="Y175" s="12"/>
      <c r="Z175" s="11"/>
      <c r="AA175" s="11"/>
      <c r="AB175" s="12"/>
      <c r="AC175" s="11"/>
      <c r="AD175" s="11"/>
      <c r="AE175" s="12"/>
      <c r="AF175" s="11"/>
      <c r="AG175" s="11"/>
      <c r="AH175" s="8"/>
    </row>
    <row r="176" spans="1:34">
      <c r="A176" s="78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1"/>
      <c r="M176" s="11"/>
      <c r="N176" s="13"/>
      <c r="O176" s="11"/>
      <c r="P176" s="11"/>
      <c r="Q176" s="11"/>
      <c r="R176" s="11"/>
      <c r="S176" s="12"/>
      <c r="T176" s="11"/>
      <c r="U176" s="11"/>
      <c r="V176" s="12"/>
      <c r="W176" s="11"/>
      <c r="X176" s="11"/>
      <c r="Y176" s="12"/>
      <c r="Z176" s="11"/>
      <c r="AA176" s="11"/>
      <c r="AB176" s="12"/>
      <c r="AC176" s="11"/>
      <c r="AD176" s="11"/>
      <c r="AE176" s="12"/>
      <c r="AF176" s="11"/>
      <c r="AG176" s="11"/>
      <c r="AH176" s="8"/>
    </row>
    <row r="177" spans="1:34">
      <c r="A177" s="78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1"/>
      <c r="M177" s="11"/>
      <c r="N177" s="13"/>
      <c r="O177" s="11"/>
      <c r="P177" s="11"/>
      <c r="Q177" s="11"/>
      <c r="R177" s="11"/>
      <c r="S177" s="12"/>
      <c r="T177" s="11"/>
      <c r="U177" s="11"/>
      <c r="V177" s="12"/>
      <c r="W177" s="11"/>
      <c r="X177" s="11"/>
      <c r="Y177" s="12"/>
      <c r="Z177" s="11"/>
      <c r="AA177" s="11"/>
      <c r="AB177" s="12"/>
      <c r="AC177" s="11"/>
      <c r="AD177" s="11"/>
      <c r="AE177" s="12"/>
      <c r="AF177" s="11"/>
      <c r="AG177" s="11"/>
      <c r="AH177" s="8"/>
    </row>
    <row r="178" spans="1:34">
      <c r="A178" s="78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1"/>
      <c r="M178" s="11"/>
      <c r="N178" s="13"/>
      <c r="O178" s="11"/>
      <c r="P178" s="11"/>
      <c r="Q178" s="11"/>
      <c r="R178" s="11"/>
      <c r="S178" s="12"/>
      <c r="T178" s="11"/>
      <c r="U178" s="11"/>
      <c r="V178" s="12"/>
      <c r="W178" s="11"/>
      <c r="X178" s="11"/>
      <c r="Y178" s="12"/>
      <c r="Z178" s="11"/>
      <c r="AA178" s="11"/>
      <c r="AB178" s="12"/>
      <c r="AC178" s="11"/>
      <c r="AD178" s="11"/>
      <c r="AE178" s="12"/>
      <c r="AF178" s="11"/>
      <c r="AG178" s="11"/>
      <c r="AH178" s="8"/>
    </row>
    <row r="179" spans="1:34">
      <c r="A179" s="78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1"/>
      <c r="M179" s="11"/>
      <c r="N179" s="13"/>
      <c r="O179" s="11"/>
      <c r="P179" s="11"/>
      <c r="Q179" s="11"/>
      <c r="R179" s="11"/>
      <c r="S179" s="12"/>
      <c r="T179" s="11"/>
      <c r="U179" s="11"/>
      <c r="V179" s="12"/>
      <c r="W179" s="11"/>
      <c r="X179" s="11"/>
      <c r="Y179" s="12"/>
      <c r="Z179" s="11"/>
      <c r="AA179" s="11"/>
      <c r="AB179" s="12"/>
      <c r="AC179" s="11"/>
      <c r="AD179" s="11"/>
      <c r="AE179" s="12"/>
      <c r="AF179" s="11"/>
      <c r="AG179" s="11"/>
      <c r="AH179" s="8"/>
    </row>
    <row r="180" spans="1:34">
      <c r="A180" s="78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1"/>
      <c r="M180" s="11"/>
      <c r="N180" s="13"/>
      <c r="O180" s="11"/>
      <c r="P180" s="11"/>
      <c r="Q180" s="11"/>
      <c r="R180" s="11"/>
      <c r="S180" s="12"/>
      <c r="T180" s="11"/>
      <c r="U180" s="11"/>
      <c r="V180" s="12"/>
      <c r="W180" s="11"/>
      <c r="X180" s="11"/>
      <c r="Y180" s="12"/>
      <c r="Z180" s="11"/>
      <c r="AA180" s="11"/>
      <c r="AB180" s="12"/>
      <c r="AC180" s="11"/>
      <c r="AD180" s="11"/>
      <c r="AE180" s="12"/>
      <c r="AF180" s="11"/>
      <c r="AG180" s="11"/>
      <c r="AH180" s="8"/>
    </row>
    <row r="181" spans="1:34">
      <c r="A181" s="78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1"/>
      <c r="M181" s="11"/>
      <c r="N181" s="13"/>
      <c r="O181" s="11"/>
      <c r="P181" s="11"/>
      <c r="Q181" s="11"/>
      <c r="R181" s="11"/>
      <c r="S181" s="12"/>
      <c r="T181" s="11"/>
      <c r="U181" s="11"/>
      <c r="V181" s="12"/>
      <c r="W181" s="11"/>
      <c r="X181" s="11"/>
      <c r="Y181" s="12"/>
      <c r="Z181" s="11"/>
      <c r="AA181" s="11"/>
      <c r="AB181" s="12"/>
      <c r="AC181" s="11"/>
      <c r="AD181" s="11"/>
      <c r="AE181" s="12"/>
      <c r="AF181" s="11"/>
      <c r="AG181" s="11"/>
      <c r="AH181" s="8"/>
    </row>
    <row r="182" spans="1:34">
      <c r="A182" s="1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4"/>
      <c r="M182" s="4"/>
      <c r="N182" s="9"/>
      <c r="O182" s="4"/>
      <c r="P182" s="4"/>
      <c r="Q182" s="4"/>
      <c r="R182" s="4"/>
      <c r="S182" s="8"/>
      <c r="T182" s="4"/>
      <c r="U182" s="4"/>
      <c r="V182" s="8"/>
      <c r="W182" s="4"/>
      <c r="X182" s="4"/>
      <c r="Y182" s="8"/>
      <c r="Z182" s="4"/>
      <c r="AA182" s="4"/>
      <c r="AB182" s="8"/>
      <c r="AC182" s="4"/>
      <c r="AD182" s="4"/>
      <c r="AE182" s="8"/>
      <c r="AF182" s="4"/>
      <c r="AG182" s="4"/>
      <c r="AH182" s="8"/>
    </row>
    <row r="183" spans="1:3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8.75" customHeight="1">
      <c r="A185" s="4"/>
      <c r="B185" s="4"/>
      <c r="C185" s="4"/>
      <c r="D185" s="4"/>
      <c r="E185" s="4"/>
      <c r="F185" s="4"/>
      <c r="G185" s="4"/>
      <c r="H185" s="4"/>
      <c r="I185" s="7"/>
      <c r="J185" s="7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8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4"/>
      <c r="X186" s="4"/>
      <c r="Y186" s="4"/>
      <c r="Z186" s="4"/>
      <c r="AA186" s="6"/>
      <c r="AB186" s="6"/>
      <c r="AC186" s="6"/>
      <c r="AD186" s="6"/>
      <c r="AE186" s="6"/>
      <c r="AF186" s="6"/>
      <c r="AG186" s="6"/>
      <c r="AH186" s="6"/>
    </row>
    <row r="187" spans="1:34" ht="18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4"/>
      <c r="X187" s="4"/>
      <c r="Y187" s="4"/>
      <c r="Z187" s="4"/>
      <c r="AA187" s="6"/>
      <c r="AB187" s="6"/>
      <c r="AC187" s="6"/>
      <c r="AD187" s="6"/>
      <c r="AE187" s="6"/>
      <c r="AF187" s="6"/>
      <c r="AG187" s="6"/>
      <c r="AH187" s="6"/>
    </row>
    <row r="188" spans="1:34" ht="18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4"/>
      <c r="X188" s="4"/>
      <c r="Y188" s="4"/>
      <c r="Z188" s="4"/>
      <c r="AA188" s="6"/>
      <c r="AB188" s="6"/>
      <c r="AC188" s="6"/>
      <c r="AD188" s="6"/>
      <c r="AE188" s="6"/>
      <c r="AF188" s="6"/>
      <c r="AG188" s="6"/>
      <c r="AH188" s="6"/>
    </row>
    <row r="189" spans="1:34" ht="18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4"/>
      <c r="X189" s="4"/>
      <c r="Y189" s="4"/>
      <c r="Z189" s="4"/>
      <c r="AA189" s="6"/>
      <c r="AB189" s="6"/>
      <c r="AC189" s="6"/>
      <c r="AD189" s="6"/>
      <c r="AE189" s="6"/>
      <c r="AF189" s="6"/>
      <c r="AG189" s="6"/>
      <c r="AH189" s="6"/>
    </row>
    <row r="190" spans="1:34" ht="18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4"/>
      <c r="X190" s="4"/>
      <c r="Y190" s="4"/>
      <c r="Z190" s="4"/>
      <c r="AA190" s="6"/>
      <c r="AB190" s="6"/>
      <c r="AC190" s="6"/>
      <c r="AD190" s="6"/>
      <c r="AE190" s="6"/>
      <c r="AF190" s="6"/>
      <c r="AG190" s="6"/>
      <c r="AH190" s="6"/>
    </row>
    <row r="191" spans="1:34" ht="18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4"/>
      <c r="X191" s="4"/>
      <c r="Y191" s="4"/>
      <c r="Z191" s="4"/>
      <c r="AA191" s="6"/>
      <c r="AB191" s="6"/>
      <c r="AC191" s="6"/>
      <c r="AD191" s="6"/>
      <c r="AE191" s="6"/>
      <c r="AF191" s="6"/>
      <c r="AG191" s="6"/>
      <c r="AH191" s="6"/>
    </row>
    <row r="192" spans="1:34" ht="18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6"/>
      <c r="AB192" s="6"/>
      <c r="AC192" s="6"/>
      <c r="AD192" s="6"/>
      <c r="AE192" s="6"/>
      <c r="AF192" s="6"/>
      <c r="AG192" s="6"/>
      <c r="AH192" s="6"/>
    </row>
    <row r="193" spans="1:34" ht="18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4"/>
      <c r="P193" s="4"/>
      <c r="Q193" s="4"/>
      <c r="R193" s="4"/>
      <c r="S193" s="4"/>
      <c r="T193" s="4"/>
      <c r="U193" s="4"/>
      <c r="V193" s="4"/>
      <c r="W193" s="3"/>
      <c r="X193" s="3"/>
      <c r="Y193" s="3"/>
      <c r="Z193" s="3"/>
      <c r="AA193" s="2"/>
      <c r="AB193" s="2"/>
      <c r="AC193" s="2"/>
      <c r="AD193" s="2"/>
      <c r="AE193" s="2"/>
      <c r="AF193" s="2"/>
      <c r="AG193" s="2"/>
      <c r="AH193" s="2"/>
    </row>
  </sheetData>
  <sheetProtection selectLockedCells="1"/>
  <dataConsolidate/>
  <mergeCells count="953">
    <mergeCell ref="A7:H7"/>
    <mergeCell ref="A8:A9"/>
    <mergeCell ref="B8:AA8"/>
    <mergeCell ref="AB8:AE8"/>
    <mergeCell ref="AF8:AF9"/>
    <mergeCell ref="AG8:AG9"/>
    <mergeCell ref="AD4:AE4"/>
    <mergeCell ref="A5:B5"/>
    <mergeCell ref="C5:J5"/>
    <mergeCell ref="K5:M5"/>
    <mergeCell ref="N5:O5"/>
    <mergeCell ref="S5:U5"/>
    <mergeCell ref="V5:W5"/>
    <mergeCell ref="AA5:AC5"/>
    <mergeCell ref="AD5:AF5"/>
    <mergeCell ref="C4:J4"/>
    <mergeCell ref="K4:M4"/>
    <mergeCell ref="N4:O4"/>
    <mergeCell ref="S4:U4"/>
    <mergeCell ref="V4:W4"/>
    <mergeCell ref="AA4:AC4"/>
    <mergeCell ref="AH8:AH9"/>
    <mergeCell ref="A16:Z16"/>
    <mergeCell ref="D17:AH17"/>
    <mergeCell ref="A19:H19"/>
    <mergeCell ref="A20:B23"/>
    <mergeCell ref="C20:C23"/>
    <mergeCell ref="D20:J23"/>
    <mergeCell ref="K20:L20"/>
    <mergeCell ref="M20:M23"/>
    <mergeCell ref="N20:N23"/>
    <mergeCell ref="O20:P23"/>
    <mergeCell ref="Q20:AH20"/>
    <mergeCell ref="K21:K23"/>
    <mergeCell ref="L21:L23"/>
    <mergeCell ref="Q21:S21"/>
    <mergeCell ref="T21:V21"/>
    <mergeCell ref="W21:Y21"/>
    <mergeCell ref="Z21:AB21"/>
    <mergeCell ref="AC21:AE21"/>
    <mergeCell ref="AF21:AH21"/>
    <mergeCell ref="R23:S23"/>
    <mergeCell ref="U23:V23"/>
    <mergeCell ref="X23:Y23"/>
    <mergeCell ref="AA23:AB23"/>
    <mergeCell ref="D24:J24"/>
    <mergeCell ref="O24:P24"/>
    <mergeCell ref="R24:S24"/>
    <mergeCell ref="U24:V24"/>
    <mergeCell ref="AD23:AE23"/>
    <mergeCell ref="AG23:AH23"/>
    <mergeCell ref="Q22:R22"/>
    <mergeCell ref="T22:U22"/>
    <mergeCell ref="W22:X22"/>
    <mergeCell ref="Z22:AA22"/>
    <mergeCell ref="AC22:AD22"/>
    <mergeCell ref="AF22:AG22"/>
    <mergeCell ref="X24:Y24"/>
    <mergeCell ref="AA24:AB24"/>
    <mergeCell ref="AD24:AE24"/>
    <mergeCell ref="AG24:AH24"/>
    <mergeCell ref="AD25:AE25"/>
    <mergeCell ref="AG25:AH25"/>
    <mergeCell ref="D26:J26"/>
    <mergeCell ref="O26:P26"/>
    <mergeCell ref="R26:S26"/>
    <mergeCell ref="U26:V26"/>
    <mergeCell ref="X26:Y26"/>
    <mergeCell ref="AA26:AB26"/>
    <mergeCell ref="AD26:AE26"/>
    <mergeCell ref="AG26:AH26"/>
    <mergeCell ref="D25:J25"/>
    <mergeCell ref="O25:P25"/>
    <mergeCell ref="R25:S25"/>
    <mergeCell ref="U25:V25"/>
    <mergeCell ref="X25:Y25"/>
    <mergeCell ref="AA25:AB25"/>
    <mergeCell ref="X27:Y27"/>
    <mergeCell ref="AA27:AB27"/>
    <mergeCell ref="AD27:AE27"/>
    <mergeCell ref="AG27:AH27"/>
    <mergeCell ref="D28:J28"/>
    <mergeCell ref="O28:P28"/>
    <mergeCell ref="R28:S28"/>
    <mergeCell ref="U28:V28"/>
    <mergeCell ref="X28:Y28"/>
    <mergeCell ref="AA28:AB28"/>
    <mergeCell ref="D27:J27"/>
    <mergeCell ref="O27:P27"/>
    <mergeCell ref="R27:S27"/>
    <mergeCell ref="U27:V27"/>
    <mergeCell ref="AD28:AE28"/>
    <mergeCell ref="AG28:AH28"/>
    <mergeCell ref="D29:J29"/>
    <mergeCell ref="O29:P29"/>
    <mergeCell ref="R29:S29"/>
    <mergeCell ref="U29:V29"/>
    <mergeCell ref="X29:Y29"/>
    <mergeCell ref="AA29:AB29"/>
    <mergeCell ref="AD29:AE29"/>
    <mergeCell ref="AG29:AH29"/>
    <mergeCell ref="AD30:AE30"/>
    <mergeCell ref="AG30:AH30"/>
    <mergeCell ref="D31:J31"/>
    <mergeCell ref="O31:P31"/>
    <mergeCell ref="R31:S31"/>
    <mergeCell ref="U31:V31"/>
    <mergeCell ref="X31:Y31"/>
    <mergeCell ref="AA31:AB31"/>
    <mergeCell ref="AD31:AE31"/>
    <mergeCell ref="AG31:AH31"/>
    <mergeCell ref="D30:J30"/>
    <mergeCell ref="O30:P30"/>
    <mergeCell ref="R30:S30"/>
    <mergeCell ref="U30:V30"/>
    <mergeCell ref="X30:Y30"/>
    <mergeCell ref="AA30:AB30"/>
    <mergeCell ref="AD32:AE32"/>
    <mergeCell ref="AG32:AH32"/>
    <mergeCell ref="D33:J33"/>
    <mergeCell ref="O33:P33"/>
    <mergeCell ref="R33:S33"/>
    <mergeCell ref="U33:V33"/>
    <mergeCell ref="X33:Y33"/>
    <mergeCell ref="AA33:AB33"/>
    <mergeCell ref="AD33:AE33"/>
    <mergeCell ref="AG33:AH33"/>
    <mergeCell ref="D32:J32"/>
    <mergeCell ref="O32:P32"/>
    <mergeCell ref="R32:S32"/>
    <mergeCell ref="U32:V32"/>
    <mergeCell ref="X32:Y32"/>
    <mergeCell ref="AA32:AB32"/>
    <mergeCell ref="AD34:AE34"/>
    <mergeCell ref="AG34:AH34"/>
    <mergeCell ref="D35:J35"/>
    <mergeCell ref="O35:P35"/>
    <mergeCell ref="R35:S35"/>
    <mergeCell ref="U35:V35"/>
    <mergeCell ref="X35:Y35"/>
    <mergeCell ref="AA35:AB35"/>
    <mergeCell ref="AD35:AE35"/>
    <mergeCell ref="AG35:AH35"/>
    <mergeCell ref="D34:J34"/>
    <mergeCell ref="O34:P34"/>
    <mergeCell ref="R34:S34"/>
    <mergeCell ref="U34:V34"/>
    <mergeCell ref="X34:Y34"/>
    <mergeCell ref="AA34:AB34"/>
    <mergeCell ref="AD36:AE36"/>
    <mergeCell ref="AG36:AH36"/>
    <mergeCell ref="D37:J37"/>
    <mergeCell ref="O37:P37"/>
    <mergeCell ref="R37:S37"/>
    <mergeCell ref="U37:V37"/>
    <mergeCell ref="X37:Y37"/>
    <mergeCell ref="AA37:AB37"/>
    <mergeCell ref="AD37:AE37"/>
    <mergeCell ref="AG37:AH37"/>
    <mergeCell ref="D36:J36"/>
    <mergeCell ref="O36:P36"/>
    <mergeCell ref="R36:S36"/>
    <mergeCell ref="U36:V36"/>
    <mergeCell ref="X36:Y36"/>
    <mergeCell ref="AA36:AB36"/>
    <mergeCell ref="AD38:AE38"/>
    <mergeCell ref="AG38:AH38"/>
    <mergeCell ref="B39:B42"/>
    <mergeCell ref="D39:J39"/>
    <mergeCell ref="O39:P39"/>
    <mergeCell ref="R39:S39"/>
    <mergeCell ref="U39:V39"/>
    <mergeCell ref="X39:Y39"/>
    <mergeCell ref="AA39:AB39"/>
    <mergeCell ref="AD39:AE39"/>
    <mergeCell ref="D38:J38"/>
    <mergeCell ref="O38:P38"/>
    <mergeCell ref="R38:S38"/>
    <mergeCell ref="U38:V38"/>
    <mergeCell ref="X38:Y38"/>
    <mergeCell ref="AA38:AB38"/>
    <mergeCell ref="B24:B38"/>
    <mergeCell ref="AG39:AH39"/>
    <mergeCell ref="D40:J40"/>
    <mergeCell ref="O40:P40"/>
    <mergeCell ref="R40:S40"/>
    <mergeCell ref="U40:V40"/>
    <mergeCell ref="X40:Y40"/>
    <mergeCell ref="AA40:AB40"/>
    <mergeCell ref="AD40:AE40"/>
    <mergeCell ref="AG40:AH40"/>
    <mergeCell ref="AD41:AE41"/>
    <mergeCell ref="AG41:AH41"/>
    <mergeCell ref="D42:J42"/>
    <mergeCell ref="O42:P42"/>
    <mergeCell ref="R42:S42"/>
    <mergeCell ref="U42:V42"/>
    <mergeCell ref="X42:Y42"/>
    <mergeCell ref="AA42:AB42"/>
    <mergeCell ref="AD42:AE42"/>
    <mergeCell ref="AG42:AH42"/>
    <mergeCell ref="D41:J41"/>
    <mergeCell ref="O41:P41"/>
    <mergeCell ref="R41:S41"/>
    <mergeCell ref="U41:V41"/>
    <mergeCell ref="X41:Y41"/>
    <mergeCell ref="AA41:AB41"/>
    <mergeCell ref="AD43:AE43"/>
    <mergeCell ref="AG43:AH43"/>
    <mergeCell ref="A44:A89"/>
    <mergeCell ref="B44:B58"/>
    <mergeCell ref="D44:J44"/>
    <mergeCell ref="O44:P44"/>
    <mergeCell ref="R44:S44"/>
    <mergeCell ref="U44:V44"/>
    <mergeCell ref="X44:Y44"/>
    <mergeCell ref="AA44:AB44"/>
    <mergeCell ref="B43:L43"/>
    <mergeCell ref="O43:P43"/>
    <mergeCell ref="R43:S43"/>
    <mergeCell ref="U43:V43"/>
    <mergeCell ref="X43:Y43"/>
    <mergeCell ref="AA43:AB43"/>
    <mergeCell ref="A24:A43"/>
    <mergeCell ref="AD44:AE44"/>
    <mergeCell ref="AG44:AH44"/>
    <mergeCell ref="D45:J45"/>
    <mergeCell ref="O45:P45"/>
    <mergeCell ref="R45:S45"/>
    <mergeCell ref="U45:V45"/>
    <mergeCell ref="X45:Y45"/>
    <mergeCell ref="AA45:AB45"/>
    <mergeCell ref="AD45:AE45"/>
    <mergeCell ref="AG45:AH45"/>
    <mergeCell ref="AD46:AE46"/>
    <mergeCell ref="AG46:AH46"/>
    <mergeCell ref="D47:J47"/>
    <mergeCell ref="O47:P47"/>
    <mergeCell ref="R47:S47"/>
    <mergeCell ref="U47:V47"/>
    <mergeCell ref="X47:Y47"/>
    <mergeCell ref="AA47:AB47"/>
    <mergeCell ref="AD47:AE47"/>
    <mergeCell ref="AG47:AH47"/>
    <mergeCell ref="D46:J46"/>
    <mergeCell ref="O46:P46"/>
    <mergeCell ref="R46:S46"/>
    <mergeCell ref="U46:V46"/>
    <mergeCell ref="X46:Y46"/>
    <mergeCell ref="AA46:AB46"/>
    <mergeCell ref="AD48:AE48"/>
    <mergeCell ref="AG48:AH48"/>
    <mergeCell ref="D49:J49"/>
    <mergeCell ref="O49:P49"/>
    <mergeCell ref="R49:S49"/>
    <mergeCell ref="U49:V49"/>
    <mergeCell ref="X49:Y49"/>
    <mergeCell ref="AA49:AB49"/>
    <mergeCell ref="AD49:AE49"/>
    <mergeCell ref="AG49:AH49"/>
    <mergeCell ref="D48:J48"/>
    <mergeCell ref="O48:P48"/>
    <mergeCell ref="R48:S48"/>
    <mergeCell ref="U48:V48"/>
    <mergeCell ref="X48:Y48"/>
    <mergeCell ref="AA48:AB48"/>
    <mergeCell ref="AD50:AE50"/>
    <mergeCell ref="AG50:AH50"/>
    <mergeCell ref="D51:J51"/>
    <mergeCell ref="O51:P51"/>
    <mergeCell ref="R51:S51"/>
    <mergeCell ref="U51:V51"/>
    <mergeCell ref="X51:Y51"/>
    <mergeCell ref="AA51:AB51"/>
    <mergeCell ref="AD51:AE51"/>
    <mergeCell ref="AG51:AH51"/>
    <mergeCell ref="D50:J50"/>
    <mergeCell ref="O50:P50"/>
    <mergeCell ref="R50:S50"/>
    <mergeCell ref="U50:V50"/>
    <mergeCell ref="X50:Y50"/>
    <mergeCell ref="AA50:AB50"/>
    <mergeCell ref="AD52:AE52"/>
    <mergeCell ref="AG52:AH52"/>
    <mergeCell ref="D53:J53"/>
    <mergeCell ref="O53:P53"/>
    <mergeCell ref="R53:S53"/>
    <mergeCell ref="U53:V53"/>
    <mergeCell ref="X53:Y53"/>
    <mergeCell ref="AA53:AB53"/>
    <mergeCell ref="AD53:AE53"/>
    <mergeCell ref="AG53:AH53"/>
    <mergeCell ref="D52:J52"/>
    <mergeCell ref="O52:P52"/>
    <mergeCell ref="R52:S52"/>
    <mergeCell ref="U52:V52"/>
    <mergeCell ref="X52:Y52"/>
    <mergeCell ref="AA52:AB52"/>
    <mergeCell ref="AD54:AE54"/>
    <mergeCell ref="AG54:AH54"/>
    <mergeCell ref="D55:J55"/>
    <mergeCell ref="O55:P55"/>
    <mergeCell ref="R55:S55"/>
    <mergeCell ref="U55:V55"/>
    <mergeCell ref="X55:Y55"/>
    <mergeCell ref="AA55:AB55"/>
    <mergeCell ref="AD55:AE55"/>
    <mergeCell ref="AG55:AH55"/>
    <mergeCell ref="D54:J54"/>
    <mergeCell ref="O54:P54"/>
    <mergeCell ref="R54:S54"/>
    <mergeCell ref="U54:V54"/>
    <mergeCell ref="X54:Y54"/>
    <mergeCell ref="AA54:AB54"/>
    <mergeCell ref="AD56:AE56"/>
    <mergeCell ref="AG56:AH56"/>
    <mergeCell ref="D57:J57"/>
    <mergeCell ref="O57:P57"/>
    <mergeCell ref="R57:S57"/>
    <mergeCell ref="U57:V57"/>
    <mergeCell ref="X57:Y57"/>
    <mergeCell ref="AA57:AB57"/>
    <mergeCell ref="AD57:AE57"/>
    <mergeCell ref="AG57:AH57"/>
    <mergeCell ref="D56:J56"/>
    <mergeCell ref="O56:P56"/>
    <mergeCell ref="R56:S56"/>
    <mergeCell ref="U56:V56"/>
    <mergeCell ref="X56:Y56"/>
    <mergeCell ref="AA56:AB56"/>
    <mergeCell ref="AD58:AE58"/>
    <mergeCell ref="AG58:AH58"/>
    <mergeCell ref="B59:B73"/>
    <mergeCell ref="D59:J59"/>
    <mergeCell ref="O59:P59"/>
    <mergeCell ref="R59:S59"/>
    <mergeCell ref="U59:V59"/>
    <mergeCell ref="X59:Y59"/>
    <mergeCell ref="AA59:AB59"/>
    <mergeCell ref="AD59:AE59"/>
    <mergeCell ref="D58:J58"/>
    <mergeCell ref="O58:P58"/>
    <mergeCell ref="R58:S58"/>
    <mergeCell ref="U58:V58"/>
    <mergeCell ref="X58:Y58"/>
    <mergeCell ref="AA58:AB58"/>
    <mergeCell ref="AG59:AH59"/>
    <mergeCell ref="D60:J60"/>
    <mergeCell ref="O60:P60"/>
    <mergeCell ref="R60:S60"/>
    <mergeCell ref="U60:V60"/>
    <mergeCell ref="X60:Y60"/>
    <mergeCell ref="AA60:AB60"/>
    <mergeCell ref="AD60:AE60"/>
    <mergeCell ref="AG60:AH60"/>
    <mergeCell ref="AD61:AE61"/>
    <mergeCell ref="AG61:AH61"/>
    <mergeCell ref="D62:J62"/>
    <mergeCell ref="O62:P62"/>
    <mergeCell ref="R62:S62"/>
    <mergeCell ref="U62:V62"/>
    <mergeCell ref="X62:Y62"/>
    <mergeCell ref="AA62:AB62"/>
    <mergeCell ref="AD62:AE62"/>
    <mergeCell ref="AG62:AH62"/>
    <mergeCell ref="D61:J61"/>
    <mergeCell ref="O61:P61"/>
    <mergeCell ref="R61:S61"/>
    <mergeCell ref="U61:V61"/>
    <mergeCell ref="X61:Y61"/>
    <mergeCell ref="AA61:AB61"/>
    <mergeCell ref="AD63:AE63"/>
    <mergeCell ref="AG63:AH63"/>
    <mergeCell ref="D64:J64"/>
    <mergeCell ref="O64:P64"/>
    <mergeCell ref="R64:S64"/>
    <mergeCell ref="U64:V64"/>
    <mergeCell ref="X64:Y64"/>
    <mergeCell ref="AA64:AB64"/>
    <mergeCell ref="AD64:AE64"/>
    <mergeCell ref="AG64:AH64"/>
    <mergeCell ref="D63:J63"/>
    <mergeCell ref="O63:P63"/>
    <mergeCell ref="R63:S63"/>
    <mergeCell ref="U63:V63"/>
    <mergeCell ref="X63:Y63"/>
    <mergeCell ref="AA63:AB63"/>
    <mergeCell ref="AD65:AE65"/>
    <mergeCell ref="AG65:AH65"/>
    <mergeCell ref="D66:J66"/>
    <mergeCell ref="O66:P66"/>
    <mergeCell ref="R66:S66"/>
    <mergeCell ref="U66:V66"/>
    <mergeCell ref="X66:Y66"/>
    <mergeCell ref="AA66:AB66"/>
    <mergeCell ref="AD66:AE66"/>
    <mergeCell ref="AG66:AH66"/>
    <mergeCell ref="D65:J65"/>
    <mergeCell ref="O65:P65"/>
    <mergeCell ref="R65:S65"/>
    <mergeCell ref="U65:V65"/>
    <mergeCell ref="X65:Y65"/>
    <mergeCell ref="AA65:AB65"/>
    <mergeCell ref="AD67:AE67"/>
    <mergeCell ref="AG67:AH67"/>
    <mergeCell ref="D68:J68"/>
    <mergeCell ref="O68:P68"/>
    <mergeCell ref="R68:S68"/>
    <mergeCell ref="U68:V68"/>
    <mergeCell ref="X68:Y68"/>
    <mergeCell ref="AA68:AB68"/>
    <mergeCell ref="AD68:AE68"/>
    <mergeCell ref="AG68:AH68"/>
    <mergeCell ref="D67:J67"/>
    <mergeCell ref="O67:P67"/>
    <mergeCell ref="R67:S67"/>
    <mergeCell ref="U67:V67"/>
    <mergeCell ref="X67:Y67"/>
    <mergeCell ref="AA67:AB67"/>
    <mergeCell ref="AD69:AE69"/>
    <mergeCell ref="AG69:AH69"/>
    <mergeCell ref="D70:J70"/>
    <mergeCell ref="O70:P70"/>
    <mergeCell ref="R70:S70"/>
    <mergeCell ref="U70:V70"/>
    <mergeCell ref="X70:Y70"/>
    <mergeCell ref="AA70:AB70"/>
    <mergeCell ref="AD70:AE70"/>
    <mergeCell ref="AG70:AH70"/>
    <mergeCell ref="D69:J69"/>
    <mergeCell ref="O69:P69"/>
    <mergeCell ref="R69:S69"/>
    <mergeCell ref="U69:V69"/>
    <mergeCell ref="X69:Y69"/>
    <mergeCell ref="AA69:AB69"/>
    <mergeCell ref="AD71:AE71"/>
    <mergeCell ref="AG71:AH71"/>
    <mergeCell ref="D72:J72"/>
    <mergeCell ref="O72:P72"/>
    <mergeCell ref="R72:S72"/>
    <mergeCell ref="U72:V72"/>
    <mergeCell ref="X72:Y72"/>
    <mergeCell ref="AA72:AB72"/>
    <mergeCell ref="AD72:AE72"/>
    <mergeCell ref="AG72:AH72"/>
    <mergeCell ref="D71:J71"/>
    <mergeCell ref="O71:P71"/>
    <mergeCell ref="R71:S71"/>
    <mergeCell ref="U71:V71"/>
    <mergeCell ref="X71:Y71"/>
    <mergeCell ref="AA71:AB71"/>
    <mergeCell ref="AD73:AE73"/>
    <mergeCell ref="AG73:AH73"/>
    <mergeCell ref="B74:B88"/>
    <mergeCell ref="C74:C78"/>
    <mergeCell ref="D74:J74"/>
    <mergeCell ref="O74:P74"/>
    <mergeCell ref="R74:S74"/>
    <mergeCell ref="U74:V74"/>
    <mergeCell ref="X74:Y74"/>
    <mergeCell ref="AA74:AB74"/>
    <mergeCell ref="D73:J73"/>
    <mergeCell ref="O73:P73"/>
    <mergeCell ref="R73:S73"/>
    <mergeCell ref="U73:V73"/>
    <mergeCell ref="X73:Y73"/>
    <mergeCell ref="AA73:AB73"/>
    <mergeCell ref="AD74:AE74"/>
    <mergeCell ref="AG74:AH74"/>
    <mergeCell ref="D75:J75"/>
    <mergeCell ref="O75:P75"/>
    <mergeCell ref="R75:S75"/>
    <mergeCell ref="U75:V75"/>
    <mergeCell ref="X75:Y75"/>
    <mergeCell ref="AA75:AB75"/>
    <mergeCell ref="AD75:AE75"/>
    <mergeCell ref="AG75:AH75"/>
    <mergeCell ref="AD76:AE76"/>
    <mergeCell ref="AG76:AH76"/>
    <mergeCell ref="D77:J77"/>
    <mergeCell ref="O77:P77"/>
    <mergeCell ref="R77:S77"/>
    <mergeCell ref="U77:V77"/>
    <mergeCell ref="X77:Y77"/>
    <mergeCell ref="AA77:AB77"/>
    <mergeCell ref="AD77:AE77"/>
    <mergeCell ref="AG77:AH77"/>
    <mergeCell ref="D76:J76"/>
    <mergeCell ref="O76:P76"/>
    <mergeCell ref="R76:S76"/>
    <mergeCell ref="U76:V76"/>
    <mergeCell ref="X76:Y76"/>
    <mergeCell ref="AA76:AB76"/>
    <mergeCell ref="AD78:AE78"/>
    <mergeCell ref="AG78:AH78"/>
    <mergeCell ref="C79:C83"/>
    <mergeCell ref="D79:J79"/>
    <mergeCell ref="O79:P79"/>
    <mergeCell ref="R79:S79"/>
    <mergeCell ref="U79:V79"/>
    <mergeCell ref="X79:Y79"/>
    <mergeCell ref="AA79:AB79"/>
    <mergeCell ref="AD79:AE79"/>
    <mergeCell ref="D78:J78"/>
    <mergeCell ref="O78:P78"/>
    <mergeCell ref="R78:S78"/>
    <mergeCell ref="U78:V78"/>
    <mergeCell ref="X78:Y78"/>
    <mergeCell ref="AA78:AB78"/>
    <mergeCell ref="AG79:AH79"/>
    <mergeCell ref="D80:J80"/>
    <mergeCell ref="O80:P80"/>
    <mergeCell ref="R80:S80"/>
    <mergeCell ref="U80:V80"/>
    <mergeCell ref="X80:Y80"/>
    <mergeCell ref="AA80:AB80"/>
    <mergeCell ref="AD80:AE80"/>
    <mergeCell ref="AG80:AH80"/>
    <mergeCell ref="AD81:AE81"/>
    <mergeCell ref="AG81:AH81"/>
    <mergeCell ref="D82:J82"/>
    <mergeCell ref="O82:P82"/>
    <mergeCell ref="R82:S82"/>
    <mergeCell ref="U82:V82"/>
    <mergeCell ref="X82:Y82"/>
    <mergeCell ref="AA82:AB82"/>
    <mergeCell ref="AD82:AE82"/>
    <mergeCell ref="AG82:AH82"/>
    <mergeCell ref="D81:J81"/>
    <mergeCell ref="O81:P81"/>
    <mergeCell ref="R81:S81"/>
    <mergeCell ref="U81:V81"/>
    <mergeCell ref="X81:Y81"/>
    <mergeCell ref="AA81:AB81"/>
    <mergeCell ref="AD83:AE83"/>
    <mergeCell ref="AG83:AH83"/>
    <mergeCell ref="C84:C88"/>
    <mergeCell ref="D84:J84"/>
    <mergeCell ref="O84:P84"/>
    <mergeCell ref="R84:S84"/>
    <mergeCell ref="U84:V84"/>
    <mergeCell ref="X84:Y84"/>
    <mergeCell ref="AA84:AB84"/>
    <mergeCell ref="AD84:AE84"/>
    <mergeCell ref="D83:J83"/>
    <mergeCell ref="O83:P83"/>
    <mergeCell ref="R83:S83"/>
    <mergeCell ref="U83:V83"/>
    <mergeCell ref="X83:Y83"/>
    <mergeCell ref="AA83:AB83"/>
    <mergeCell ref="AG84:AH84"/>
    <mergeCell ref="D85:J85"/>
    <mergeCell ref="O85:P85"/>
    <mergeCell ref="R85:S85"/>
    <mergeCell ref="U85:V85"/>
    <mergeCell ref="X85:Y85"/>
    <mergeCell ref="AA85:AB85"/>
    <mergeCell ref="AD85:AE85"/>
    <mergeCell ref="AG85:AH85"/>
    <mergeCell ref="AD86:AE86"/>
    <mergeCell ref="AG86:AH86"/>
    <mergeCell ref="D87:J87"/>
    <mergeCell ref="O87:P87"/>
    <mergeCell ref="R87:S87"/>
    <mergeCell ref="U87:V87"/>
    <mergeCell ref="X87:Y87"/>
    <mergeCell ref="AA87:AB87"/>
    <mergeCell ref="AD87:AE87"/>
    <mergeCell ref="AG87:AH87"/>
    <mergeCell ref="D86:J86"/>
    <mergeCell ref="O86:P86"/>
    <mergeCell ref="R86:S86"/>
    <mergeCell ref="U86:V86"/>
    <mergeCell ref="X86:Y86"/>
    <mergeCell ref="AA86:AB86"/>
    <mergeCell ref="AD88:AE88"/>
    <mergeCell ref="AG88:AH88"/>
    <mergeCell ref="B89:L89"/>
    <mergeCell ref="M89:N89"/>
    <mergeCell ref="O89:P89"/>
    <mergeCell ref="R89:S89"/>
    <mergeCell ref="U89:V89"/>
    <mergeCell ref="X89:Y89"/>
    <mergeCell ref="AA89:AB89"/>
    <mergeCell ref="AD89:AE89"/>
    <mergeCell ref="D88:J88"/>
    <mergeCell ref="O88:P88"/>
    <mergeCell ref="R88:S88"/>
    <mergeCell ref="U88:V88"/>
    <mergeCell ref="X88:Y88"/>
    <mergeCell ref="AA88:AB88"/>
    <mergeCell ref="AG89:AH89"/>
    <mergeCell ref="A90:L90"/>
    <mergeCell ref="M90:N90"/>
    <mergeCell ref="O90:P90"/>
    <mergeCell ref="R90:S90"/>
    <mergeCell ref="U90:V90"/>
    <mergeCell ref="X90:Y90"/>
    <mergeCell ref="AA90:AB90"/>
    <mergeCell ref="AD90:AE90"/>
    <mergeCell ref="AG90:AH90"/>
    <mergeCell ref="Q95:S95"/>
    <mergeCell ref="T95:V95"/>
    <mergeCell ref="W95:Y95"/>
    <mergeCell ref="Z95:AB95"/>
    <mergeCell ref="AC95:AE95"/>
    <mergeCell ref="AF95:AH95"/>
    <mergeCell ref="A91:B91"/>
    <mergeCell ref="C91:D91"/>
    <mergeCell ref="E91:F91"/>
    <mergeCell ref="A93:AH93"/>
    <mergeCell ref="A94:B95"/>
    <mergeCell ref="C94:C95"/>
    <mergeCell ref="D94:J95"/>
    <mergeCell ref="K94:M95"/>
    <mergeCell ref="N94:P95"/>
    <mergeCell ref="Q94:AH94"/>
    <mergeCell ref="W96:X96"/>
    <mergeCell ref="Z96:AA96"/>
    <mergeCell ref="AC96:AD96"/>
    <mergeCell ref="AF96:AG96"/>
    <mergeCell ref="D97:J97"/>
    <mergeCell ref="K97:L97"/>
    <mergeCell ref="N97:P97"/>
    <mergeCell ref="Q97:R97"/>
    <mergeCell ref="T97:U97"/>
    <mergeCell ref="W97:X97"/>
    <mergeCell ref="D96:J96"/>
    <mergeCell ref="K96:L96"/>
    <mergeCell ref="N96:P96"/>
    <mergeCell ref="Q96:R96"/>
    <mergeCell ref="T96:U96"/>
    <mergeCell ref="Z97:AA97"/>
    <mergeCell ref="AC97:AD97"/>
    <mergeCell ref="AF97:AG97"/>
    <mergeCell ref="D98:J98"/>
    <mergeCell ref="K98:L98"/>
    <mergeCell ref="N98:P98"/>
    <mergeCell ref="Q98:R98"/>
    <mergeCell ref="T98:U98"/>
    <mergeCell ref="W98:X98"/>
    <mergeCell ref="Z98:AA98"/>
    <mergeCell ref="AC98:AD98"/>
    <mergeCell ref="AF98:AG98"/>
    <mergeCell ref="D99:J99"/>
    <mergeCell ref="K99:L99"/>
    <mergeCell ref="N99:P99"/>
    <mergeCell ref="Q99:R99"/>
    <mergeCell ref="T99:U99"/>
    <mergeCell ref="W99:X99"/>
    <mergeCell ref="Z99:AA99"/>
    <mergeCell ref="AC99:AD99"/>
    <mergeCell ref="AF99:AG99"/>
    <mergeCell ref="D100:J100"/>
    <mergeCell ref="K100:L100"/>
    <mergeCell ref="N100:P100"/>
    <mergeCell ref="Q100:R100"/>
    <mergeCell ref="T100:U100"/>
    <mergeCell ref="W100:X100"/>
    <mergeCell ref="Z100:AA100"/>
    <mergeCell ref="AC100:AD100"/>
    <mergeCell ref="AF100:AG100"/>
    <mergeCell ref="T101:U101"/>
    <mergeCell ref="W101:X101"/>
    <mergeCell ref="Z101:AA101"/>
    <mergeCell ref="AC101:AD101"/>
    <mergeCell ref="AF101:AG101"/>
    <mergeCell ref="D102:J102"/>
    <mergeCell ref="K102:L102"/>
    <mergeCell ref="N102:P102"/>
    <mergeCell ref="Q102:R102"/>
    <mergeCell ref="T102:U102"/>
    <mergeCell ref="D101:J101"/>
    <mergeCell ref="K101:L101"/>
    <mergeCell ref="N101:P101"/>
    <mergeCell ref="Q101:R101"/>
    <mergeCell ref="W102:X102"/>
    <mergeCell ref="Z102:AA102"/>
    <mergeCell ref="AC102:AD102"/>
    <mergeCell ref="AF102:AG102"/>
    <mergeCell ref="D103:J103"/>
    <mergeCell ref="K103:L103"/>
    <mergeCell ref="N103:P103"/>
    <mergeCell ref="Q103:R103"/>
    <mergeCell ref="T103:U103"/>
    <mergeCell ref="W103:X103"/>
    <mergeCell ref="Z103:AA103"/>
    <mergeCell ref="AC103:AD103"/>
    <mergeCell ref="AF103:AG103"/>
    <mergeCell ref="D104:J104"/>
    <mergeCell ref="K104:L104"/>
    <mergeCell ref="N104:P104"/>
    <mergeCell ref="Q104:R104"/>
    <mergeCell ref="T104:U104"/>
    <mergeCell ref="W104:X104"/>
    <mergeCell ref="Z104:AA104"/>
    <mergeCell ref="AC104:AD104"/>
    <mergeCell ref="AF104:AG104"/>
    <mergeCell ref="D105:J105"/>
    <mergeCell ref="K105:L105"/>
    <mergeCell ref="N105:P105"/>
    <mergeCell ref="Q105:R105"/>
    <mergeCell ref="T105:U105"/>
    <mergeCell ref="W105:X105"/>
    <mergeCell ref="Z105:AA105"/>
    <mergeCell ref="AC105:AD105"/>
    <mergeCell ref="AF105:AG105"/>
    <mergeCell ref="D106:J106"/>
    <mergeCell ref="K106:L106"/>
    <mergeCell ref="N106:P106"/>
    <mergeCell ref="Q106:R106"/>
    <mergeCell ref="T106:U106"/>
    <mergeCell ref="W106:X106"/>
    <mergeCell ref="Z106:AA106"/>
    <mergeCell ref="AC106:AD106"/>
    <mergeCell ref="AF106:AG106"/>
    <mergeCell ref="Z107:AA107"/>
    <mergeCell ref="AC107:AD107"/>
    <mergeCell ref="AF107:AG107"/>
    <mergeCell ref="D108:J108"/>
    <mergeCell ref="K108:L108"/>
    <mergeCell ref="N108:P108"/>
    <mergeCell ref="Q108:R108"/>
    <mergeCell ref="T108:U108"/>
    <mergeCell ref="W108:X108"/>
    <mergeCell ref="Z108:AA108"/>
    <mergeCell ref="D107:J107"/>
    <mergeCell ref="K107:L107"/>
    <mergeCell ref="N107:P107"/>
    <mergeCell ref="Q107:R107"/>
    <mergeCell ref="T107:U107"/>
    <mergeCell ref="W107:X107"/>
    <mergeCell ref="AC108:AD108"/>
    <mergeCell ref="AF108:AG108"/>
    <mergeCell ref="D109:J109"/>
    <mergeCell ref="K109:L109"/>
    <mergeCell ref="N109:P109"/>
    <mergeCell ref="Q109:R109"/>
    <mergeCell ref="T109:U109"/>
    <mergeCell ref="W109:X109"/>
    <mergeCell ref="Z109:AA109"/>
    <mergeCell ref="AC109:AD109"/>
    <mergeCell ref="AF109:AG109"/>
    <mergeCell ref="D110:J110"/>
    <mergeCell ref="K110:L110"/>
    <mergeCell ref="N110:P110"/>
    <mergeCell ref="Q110:R110"/>
    <mergeCell ref="T110:U110"/>
    <mergeCell ref="W110:X110"/>
    <mergeCell ref="Z110:AA110"/>
    <mergeCell ref="AC110:AD110"/>
    <mergeCell ref="AF110:AG110"/>
    <mergeCell ref="Z111:AA111"/>
    <mergeCell ref="AC111:AD111"/>
    <mergeCell ref="AF111:AG111"/>
    <mergeCell ref="D112:J112"/>
    <mergeCell ref="K112:L112"/>
    <mergeCell ref="N112:P112"/>
    <mergeCell ref="Q112:R112"/>
    <mergeCell ref="T112:U112"/>
    <mergeCell ref="W112:X112"/>
    <mergeCell ref="Z112:AA112"/>
    <mergeCell ref="D111:J111"/>
    <mergeCell ref="K111:L111"/>
    <mergeCell ref="N111:P111"/>
    <mergeCell ref="Q111:R111"/>
    <mergeCell ref="T111:U111"/>
    <mergeCell ref="W111:X111"/>
    <mergeCell ref="AC112:AD112"/>
    <mergeCell ref="AF112:AG112"/>
    <mergeCell ref="D113:J113"/>
    <mergeCell ref="K113:L113"/>
    <mergeCell ref="N113:P113"/>
    <mergeCell ref="Q113:R113"/>
    <mergeCell ref="T113:U113"/>
    <mergeCell ref="W113:X113"/>
    <mergeCell ref="Z113:AA113"/>
    <mergeCell ref="AC113:AD113"/>
    <mergeCell ref="AF113:AG113"/>
    <mergeCell ref="D114:J114"/>
    <mergeCell ref="K114:L114"/>
    <mergeCell ref="N114:P114"/>
    <mergeCell ref="Q114:R114"/>
    <mergeCell ref="T114:U114"/>
    <mergeCell ref="W114:X114"/>
    <mergeCell ref="Z114:AA114"/>
    <mergeCell ref="AC114:AD114"/>
    <mergeCell ref="AF114:AG114"/>
    <mergeCell ref="Z115:AA115"/>
    <mergeCell ref="AC115:AD115"/>
    <mergeCell ref="AF115:AG115"/>
    <mergeCell ref="D116:J116"/>
    <mergeCell ref="K116:L116"/>
    <mergeCell ref="N116:P116"/>
    <mergeCell ref="Q116:R116"/>
    <mergeCell ref="T116:U116"/>
    <mergeCell ref="W116:X116"/>
    <mergeCell ref="Z116:AA116"/>
    <mergeCell ref="D115:J115"/>
    <mergeCell ref="K115:L115"/>
    <mergeCell ref="N115:P115"/>
    <mergeCell ref="Q115:R115"/>
    <mergeCell ref="T115:U115"/>
    <mergeCell ref="W115:X115"/>
    <mergeCell ref="AC116:AD116"/>
    <mergeCell ref="AF116:AG116"/>
    <mergeCell ref="W118:X118"/>
    <mergeCell ref="Z118:AA118"/>
    <mergeCell ref="AC118:AD118"/>
    <mergeCell ref="AF118:AG118"/>
    <mergeCell ref="D117:J117"/>
    <mergeCell ref="K117:L117"/>
    <mergeCell ref="N117:P117"/>
    <mergeCell ref="Q117:R117"/>
    <mergeCell ref="T117:U117"/>
    <mergeCell ref="W117:X117"/>
    <mergeCell ref="Z117:AA117"/>
    <mergeCell ref="AC117:AD117"/>
    <mergeCell ref="AF117:AG117"/>
    <mergeCell ref="A96:B120"/>
    <mergeCell ref="Z119:AA119"/>
    <mergeCell ref="AC119:AD119"/>
    <mergeCell ref="AF119:AG119"/>
    <mergeCell ref="D120:J120"/>
    <mergeCell ref="K120:L120"/>
    <mergeCell ref="N120:P120"/>
    <mergeCell ref="Q120:R120"/>
    <mergeCell ref="T120:U120"/>
    <mergeCell ref="W120:X120"/>
    <mergeCell ref="Z120:AA120"/>
    <mergeCell ref="D119:J119"/>
    <mergeCell ref="K119:L119"/>
    <mergeCell ref="N119:P119"/>
    <mergeCell ref="Q119:R119"/>
    <mergeCell ref="T119:U119"/>
    <mergeCell ref="W119:X119"/>
    <mergeCell ref="AC120:AD120"/>
    <mergeCell ref="AF120:AG120"/>
    <mergeCell ref="D118:J118"/>
    <mergeCell ref="K118:L118"/>
    <mergeCell ref="N118:P118"/>
    <mergeCell ref="Q118:R118"/>
    <mergeCell ref="T118:U118"/>
    <mergeCell ref="AF121:AG121"/>
    <mergeCell ref="A123:AH123"/>
    <mergeCell ref="A124:C126"/>
    <mergeCell ref="D124:F126"/>
    <mergeCell ref="G124:H126"/>
    <mergeCell ref="I124:AB124"/>
    <mergeCell ref="AC124:AF126"/>
    <mergeCell ref="AG124:AH126"/>
    <mergeCell ref="I125:P125"/>
    <mergeCell ref="Q125:AB125"/>
    <mergeCell ref="I126:L126"/>
    <mergeCell ref="M126:P126"/>
    <mergeCell ref="Q126:T126"/>
    <mergeCell ref="U126:X126"/>
    <mergeCell ref="Y126:AB126"/>
    <mergeCell ref="A121:J121"/>
    <mergeCell ref="K121:L121"/>
    <mergeCell ref="N121:P121"/>
    <mergeCell ref="Q121:R121"/>
    <mergeCell ref="T121:U121"/>
    <mergeCell ref="W121:X121"/>
    <mergeCell ref="Z121:AA121"/>
    <mergeCell ref="AC121:AD121"/>
    <mergeCell ref="A127:C128"/>
    <mergeCell ref="D127:F127"/>
    <mergeCell ref="G127:H127"/>
    <mergeCell ref="I127:L127"/>
    <mergeCell ref="M127:P127"/>
    <mergeCell ref="Q127:T127"/>
    <mergeCell ref="U127:X127"/>
    <mergeCell ref="Y127:AB127"/>
    <mergeCell ref="AC127:AF127"/>
    <mergeCell ref="AG127:AH127"/>
    <mergeCell ref="D128:F128"/>
    <mergeCell ref="G128:H128"/>
    <mergeCell ref="I128:L128"/>
    <mergeCell ref="M128:P128"/>
    <mergeCell ref="Q128:T128"/>
    <mergeCell ref="U128:X128"/>
    <mergeCell ref="Y128:AB128"/>
    <mergeCell ref="AC128:AF128"/>
    <mergeCell ref="AG128:AH128"/>
    <mergeCell ref="A129:C130"/>
    <mergeCell ref="D129:F129"/>
    <mergeCell ref="G129:H129"/>
    <mergeCell ref="I129:L129"/>
    <mergeCell ref="M129:P129"/>
    <mergeCell ref="Q129:T129"/>
    <mergeCell ref="U129:X129"/>
    <mergeCell ref="Y129:AB129"/>
    <mergeCell ref="AC129:AF129"/>
    <mergeCell ref="AG129:AH129"/>
    <mergeCell ref="D130:F130"/>
    <mergeCell ref="G130:H130"/>
    <mergeCell ref="I130:L130"/>
    <mergeCell ref="M130:P130"/>
    <mergeCell ref="Q130:T130"/>
    <mergeCell ref="U130:X130"/>
    <mergeCell ref="Y130:AB130"/>
    <mergeCell ref="AC130:AF130"/>
    <mergeCell ref="AG130:AH130"/>
    <mergeCell ref="A131:C132"/>
    <mergeCell ref="D131:F131"/>
    <mergeCell ref="G131:H131"/>
    <mergeCell ref="I131:L131"/>
    <mergeCell ref="M131:P131"/>
    <mergeCell ref="Q131:T131"/>
    <mergeCell ref="U131:X131"/>
    <mergeCell ref="Y131:AB131"/>
    <mergeCell ref="AC131:AF131"/>
    <mergeCell ref="AG131:AH131"/>
    <mergeCell ref="D132:F132"/>
    <mergeCell ref="G132:H132"/>
    <mergeCell ref="I132:L132"/>
    <mergeCell ref="M132:P132"/>
    <mergeCell ref="Q132:T132"/>
    <mergeCell ref="U132:X132"/>
    <mergeCell ref="Y132:AB132"/>
    <mergeCell ref="AC132:AF132"/>
    <mergeCell ref="AG132:AH132"/>
    <mergeCell ref="A133:F133"/>
    <mergeCell ref="G133:H133"/>
    <mergeCell ref="I133:L133"/>
    <mergeCell ref="M133:P133"/>
    <mergeCell ref="Q133:T133"/>
    <mergeCell ref="U133:X133"/>
    <mergeCell ref="Y133:AB133"/>
    <mergeCell ref="AC133:AF133"/>
    <mergeCell ref="AG133:AH133"/>
    <mergeCell ref="X134:Y134"/>
    <mergeCell ref="Z134:AB134"/>
    <mergeCell ref="AC134:AD134"/>
    <mergeCell ref="G136:AH136"/>
    <mergeCell ref="A135:C135"/>
    <mergeCell ref="G135:H135"/>
    <mergeCell ref="I135:P135"/>
    <mergeCell ref="Q135:T135"/>
    <mergeCell ref="U135:X135"/>
    <mergeCell ref="Y135:AB135"/>
    <mergeCell ref="AC135:AF135"/>
    <mergeCell ref="AG135:AH135"/>
    <mergeCell ref="A134:C134"/>
    <mergeCell ref="P134:R134"/>
    <mergeCell ref="D134:E134"/>
    <mergeCell ref="F134:H134"/>
    <mergeCell ref="I134:J134"/>
    <mergeCell ref="K134:M134"/>
    <mergeCell ref="N134:O134"/>
    <mergeCell ref="S134:T134"/>
    <mergeCell ref="U134:W134"/>
  </mergeCells>
  <phoneticPr fontId="3" type="noConversion"/>
  <conditionalFormatting sqref="I186:J191">
    <cfRule type="cellIs" dxfId="120" priority="43" operator="greaterThan">
      <formula>4</formula>
    </cfRule>
  </conditionalFormatting>
  <conditionalFormatting sqref="Q24">
    <cfRule type="expression" dxfId="119" priority="16">
      <formula>$Q$22*$Q$24-32&gt;=-4</formula>
    </cfRule>
    <cfRule type="expression" dxfId="118" priority="42">
      <formula>$Q$22*$Q$24-20&lt;-4</formula>
    </cfRule>
  </conditionalFormatting>
  <conditionalFormatting sqref="Q27">
    <cfRule type="expression" dxfId="117" priority="17">
      <formula>$Q$22*$Q$27-36&gt;=-4</formula>
    </cfRule>
    <cfRule type="expression" dxfId="116" priority="41">
      <formula>$Q$22*$Q$27-36&lt;-4</formula>
    </cfRule>
  </conditionalFormatting>
  <conditionalFormatting sqref="T27">
    <cfRule type="expression" dxfId="115" priority="18">
      <formula>$T$22*$T$27-36&gt;=-4</formula>
    </cfRule>
    <cfRule type="expression" dxfId="114" priority="40">
      <formula>$T$22*$T$27-36&lt;-4</formula>
    </cfRule>
  </conditionalFormatting>
  <conditionalFormatting sqref="W27">
    <cfRule type="expression" dxfId="113" priority="19">
      <formula>$W$22*$W$27-36&gt;=-4</formula>
    </cfRule>
    <cfRule type="expression" dxfId="112" priority="39">
      <formula>$W$22*$W$27-36&lt;-4</formula>
    </cfRule>
  </conditionalFormatting>
  <conditionalFormatting sqref="G127:H127">
    <cfRule type="expression" dxfId="111" priority="38">
      <formula>$G$127&gt;4</formula>
    </cfRule>
  </conditionalFormatting>
  <conditionalFormatting sqref="G128:H128">
    <cfRule type="expression" dxfId="110" priority="37">
      <formula>$G$128&gt;4</formula>
    </cfRule>
  </conditionalFormatting>
  <conditionalFormatting sqref="G129:H129">
    <cfRule type="expression" dxfId="109" priority="36">
      <formula>$G$129&gt;4</formula>
    </cfRule>
  </conditionalFormatting>
  <conditionalFormatting sqref="G130:H130">
    <cfRule type="expression" dxfId="108" priority="35">
      <formula>$G$130&gt;4</formula>
    </cfRule>
  </conditionalFormatting>
  <conditionalFormatting sqref="G131:H131">
    <cfRule type="expression" dxfId="107" priority="34">
      <formula>$G$131&gt;4</formula>
    </cfRule>
  </conditionalFormatting>
  <conditionalFormatting sqref="G132:H133 G135:H135">
    <cfRule type="expression" dxfId="106" priority="33">
      <formula>$G$132&gt;4</formula>
    </cfRule>
  </conditionalFormatting>
  <conditionalFormatting sqref="Q90">
    <cfRule type="expression" dxfId="105" priority="32">
      <formula>$Q$90&gt;24</formula>
    </cfRule>
  </conditionalFormatting>
  <conditionalFormatting sqref="AF89">
    <cfRule type="expression" dxfId="104" priority="31">
      <formula>$AF$90&gt;24</formula>
    </cfRule>
  </conditionalFormatting>
  <conditionalFormatting sqref="AF89">
    <cfRule type="expression" dxfId="103" priority="30">
      <formula>$Q$90&gt;24</formula>
    </cfRule>
  </conditionalFormatting>
  <conditionalFormatting sqref="AB11">
    <cfRule type="expression" dxfId="102" priority="29">
      <formula>$AB$11&lt;&gt;19-$T$121+$T$97+$T$100</formula>
    </cfRule>
  </conditionalFormatting>
  <conditionalFormatting sqref="AB13">
    <cfRule type="expression" dxfId="101" priority="28">
      <formula>$AB$13&lt;&gt;19-$Z$121</formula>
    </cfRule>
  </conditionalFormatting>
  <conditionalFormatting sqref="AB14">
    <cfRule type="expression" dxfId="100" priority="27">
      <formula>$AB$14&lt;&gt;19-$AC$121</formula>
    </cfRule>
  </conditionalFormatting>
  <conditionalFormatting sqref="AB15">
    <cfRule type="expression" dxfId="99" priority="26">
      <formula>$AB$15&lt;&gt;19-$AF$121</formula>
    </cfRule>
  </conditionalFormatting>
  <conditionalFormatting sqref="AB10">
    <cfRule type="expression" dxfId="98" priority="25">
      <formula>$AB$10&lt;&gt;19-$Q$121</formula>
    </cfRule>
  </conditionalFormatting>
  <conditionalFormatting sqref="AB12">
    <cfRule type="expression" dxfId="97" priority="24">
      <formula>$AB$12&lt;&gt;19-$W$121+$W$98+$W$101</formula>
    </cfRule>
  </conditionalFormatting>
  <conditionalFormatting sqref="Q28">
    <cfRule type="expression" dxfId="96" priority="23">
      <formula>$Q$22+$T$22&lt;27</formula>
    </cfRule>
  </conditionalFormatting>
  <conditionalFormatting sqref="T28">
    <cfRule type="expression" dxfId="95" priority="22">
      <formula>$Q$22+$T$22&lt;27</formula>
    </cfRule>
  </conditionalFormatting>
  <conditionalFormatting sqref="Q29">
    <cfRule type="expression" dxfId="94" priority="20">
      <formula>$Q$22*$Q$29-36&gt;=-4</formula>
    </cfRule>
    <cfRule type="expression" dxfId="93" priority="21">
      <formula>$Q$22*$Q$29-36&lt;-4</formula>
    </cfRule>
  </conditionalFormatting>
  <conditionalFormatting sqref="AF89">
    <cfRule type="expression" dxfId="92" priority="15">
      <formula>$Q$90&gt;24</formula>
    </cfRule>
  </conditionalFormatting>
  <conditionalFormatting sqref="T90">
    <cfRule type="expression" dxfId="91" priority="14">
      <formula>$T$90&gt;26</formula>
    </cfRule>
  </conditionalFormatting>
  <conditionalFormatting sqref="W90">
    <cfRule type="expression" dxfId="90" priority="13">
      <formula>$W$90&gt;26</formula>
    </cfRule>
  </conditionalFormatting>
  <conditionalFormatting sqref="Z90">
    <cfRule type="expression" dxfId="89" priority="12">
      <formula>$Z$90&gt;28</formula>
    </cfRule>
  </conditionalFormatting>
  <conditionalFormatting sqref="AC90">
    <cfRule type="expression" dxfId="88" priority="11">
      <formula>$AC$90&gt;28</formula>
    </cfRule>
  </conditionalFormatting>
  <conditionalFormatting sqref="AF90">
    <cfRule type="expression" dxfId="87" priority="10">
      <formula>$Q$90&gt;26</formula>
    </cfRule>
  </conditionalFormatting>
  <conditionalFormatting sqref="W26">
    <cfRule type="expression" dxfId="86" priority="9">
      <formula>$W$26*$W$22-32&lt;-4</formula>
    </cfRule>
  </conditionalFormatting>
  <conditionalFormatting sqref="Z26">
    <cfRule type="expression" dxfId="85" priority="8">
      <formula>$Z$26*$Z$22-24&lt;-4</formula>
    </cfRule>
  </conditionalFormatting>
  <conditionalFormatting sqref="T25">
    <cfRule type="expression" dxfId="84" priority="7">
      <formula>$T$25*$T$22-36&lt;-4</formula>
    </cfRule>
  </conditionalFormatting>
  <conditionalFormatting sqref="T24">
    <cfRule type="expression" dxfId="83" priority="6">
      <formula>$T$24*$T$22-12&lt;-4</formula>
    </cfRule>
  </conditionalFormatting>
  <conditionalFormatting sqref="Q32">
    <cfRule type="expression" dxfId="82" priority="2">
      <formula>Q22*Q32-60&lt;-4</formula>
    </cfRule>
  </conditionalFormatting>
  <conditionalFormatting sqref="T35">
    <cfRule type="expression" dxfId="81" priority="1">
      <formula>T35*T22-36&lt;-4</formula>
    </cfRule>
  </conditionalFormatting>
  <dataValidations count="33">
    <dataValidation operator="greaterThan" allowBlank="1" showInputMessage="1" showErrorMessage="1" promptTitle="填写提示" prompt="课程在第六学期周学时，只能填写大于0的整数。" sqref="AF121:AF122"/>
    <dataValidation operator="greaterThan" allowBlank="1" showInputMessage="1" showErrorMessage="1" promptTitle="填写提示" prompt="课程在第五学期的周学时数，只能输入大于0的整数。" sqref="AC121:AC122"/>
    <dataValidation operator="greaterThan" allowBlank="1" showInputMessage="1" showErrorMessage="1" promptTitle="填写提示" prompt="课程在第四学期周学时，只能填写大于0的整数。" sqref="Z121:Z122"/>
    <dataValidation operator="greaterThan" allowBlank="1" showInputMessage="1" showErrorMessage="1" promptTitle="填写提示" prompt="课程在第三学期的周学时数，只能输入大于0的整数。" sqref="W121:W122"/>
    <dataValidation operator="greaterThan" allowBlank="1" showInputMessage="1" showErrorMessage="1" promptTitle="填写提示" prompt="课程在第二学期周学时，只能填写大于0的整数。" sqref="T121:T122"/>
    <dataValidation type="decimal" allowBlank="1" showInputMessage="1" showErrorMessage="1" sqref="Q96:R120 T96:U120 W96:X120 Z96:AA120 AC96:AD120 AF96:AG120">
      <formula1>0</formula1>
      <formula2>19</formula2>
    </dataValidation>
    <dataValidation allowBlank="1" showInputMessage="1" showErrorMessage="1" promptTitle="填写提示" prompt="理论授课时间占总授课时间的比例。&#10;例如：&#10;课程实践授课时间占总授课时间比例为30%，则填写30即可。&#10;该比例原则上不能超过70%；如果超过70%，建议开设实践课。" sqref="M126 M127:P132 AG89:AH90 O89:P90 R89:S90 U89:V90 X89:Y90 AA89:AB90 AD89:AE90 M30:N90"/>
    <dataValidation operator="greaterThanOrEqual" allowBlank="1" showInputMessage="1" showErrorMessage="1" promptTitle="填写提示" prompt="课程在第一学期周学时，只能填写大于0的整数。" sqref="Q125 Q121:Q122"/>
    <dataValidation operator="greaterThan" allowBlank="1" showInputMessage="1" showErrorMessage="1" promptTitle="输入提示" prompt="输入课程考试所在的学期。&#10;例：&#10;课程在第2学期为考试课，则输入2；&#10;课程在第1、3学期为考试课，则输入13。" sqref="I125:P125 I126:L126"/>
    <dataValidation operator="greaterThan" allowBlank="1" showInputMessage="1" showErrorMessage="1" promptTitle="输入提示" prompt="输入课程考查所在的学期。&#10;例：&#10;课程在第2学期为考查课，则输入2；&#10;课程在第1、3学期为考查课，则输入13。" sqref="I124"/>
    <dataValidation type="whole" operator="greaterThan" allowBlank="1" showInputMessage="1" showErrorMessage="1" sqref="K25:L39">
      <formula1>0</formula1>
    </dataValidation>
    <dataValidation operator="greaterThan" allowBlank="1" showInputMessage="1" showErrorMessage="1" promptTitle="课程总学分" prompt="理论课按每16学时计1学分。对于跨学期开设的课程，应首先计算出该课程每一学期的学分，然后求和得出该课程的总学分。每门课每学期学分以0.5学分为单位折算，折算方法为二舍三入、七退八进。" sqref="N26:N29"/>
    <dataValidation type="whole" operator="greaterThan" allowBlank="1" showInputMessage="1" showErrorMessage="1" promptTitle="输入提示" prompt="课程在第六学期的周学时，只能填写大于0的整数" sqref="AF91:AF92 AF25:AF42 AF44:AF88">
      <formula1>0</formula1>
    </dataValidation>
    <dataValidation type="whole" operator="greaterThan" allowBlank="1" showInputMessage="1" showErrorMessage="1" promptTitle="输入提示" prompt="课程在第四学期的周学时，只能填写大于0的整数。" sqref="Z91:Z92 Z25:Z42 Z44:Z88">
      <formula1>0</formula1>
    </dataValidation>
    <dataValidation type="whole" operator="greaterThan" allowBlank="1" showInputMessage="1" showErrorMessage="1" promptTitle="填写提示" prompt="输入课程在第三学期的周学时，只能输入大于0的整数" sqref="W91:W92 W44:W88 W25:W42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一学期的周学时数，只能输入大于0的整数。" sqref="Z90 AF43 Q25:Q88 AC90 T90 W90 T43 W43 Z43 AC43 Q90:Q92 AF90">
      <formula1>0</formula1>
    </dataValidation>
    <dataValidation type="whole" operator="greaterThan" allowBlank="1" showInputMessage="1" showErrorMessage="1" promptTitle="填写提示" prompt="填写课程在第二学期的周学时，大于0的整数。" sqref="T91:T92 T44:T88 T25:T42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五学期的周学时数，只能输入大于0的整数。" sqref="AC91:AC92 AC25:AC42 AC44:AC88">
      <formula1>0</formula1>
    </dataValidation>
    <dataValidation operator="greaterThanOrEqual" allowBlank="1" showInputMessage="1" showErrorMessage="1" sqref="Q135:T135"/>
    <dataValidation operator="greaterThan" allowBlank="1" showInputMessage="1" showErrorMessage="1" errorTitle="输入非法数据" error="课程周学时只能输入大于0的整数。" promptTitle="课程周学时" prompt="课程在第三学期的周学时数，只能输入大于0的整数。" sqref="S96:S120 AD121:AD122 U121:U122 AG121:AG122 AG91:AH92 U91:V92 X122 M96:M120 AA91:AB92 AD91:AE92 V96:V122 X91:Y92 AB96:AB122 Y96:Y122 AH96:AH122 AA121:AA122 AG124 AE96:AE122"/>
    <dataValidation operator="greaterThan" allowBlank="1" showInputMessage="1" showErrorMessage="1" sqref="K44:L88 K128:L129 K40:L42 K91:L92 K96:L122"/>
    <dataValidation type="whole" operator="greaterThanOrEqual" allowBlank="1" showInputMessage="1" showErrorMessage="1" sqref="N139:P139 AC135 W135 L137:M139 Z135 L130 AF135 Q137:AH139">
      <formula1>0</formula1>
    </dataValidation>
    <dataValidation allowBlank="1" showInputMessage="1" showErrorMessage="1" promptTitle="输入提示" prompt="输入课程名称" sqref="G124 D124 E128:F128 D122 D96:D103 D92 E130:F130 D40:D42 D106:D120 D44:D88 E132:F133 E135:G135 G127:G133 D127:D135"/>
    <dataValidation type="whole" operator="greaterThan" allowBlank="1" showInputMessage="1" showErrorMessage="1" promptTitle="输入提示" prompt="输入课程考试所在的学期。&#10;例：&#10;课程在第2学期为考试课，则输入2；&#10;课程在第1、3学期为考试课，则输入13。" sqref="I127:I129">
      <formula1>0</formula1>
    </dataValidation>
    <dataValidation allowBlank="1" showInputMessage="1" showErrorMessage="1" promptTitle="填写提示" prompt="填写开设的课程名称" sqref="B145:K181"/>
    <dataValidation type="whole" allowBlank="1" showInputMessage="1" showErrorMessage="1" promptTitle="填写提示" prompt="填写本课程在该学期的实训周数。&#10;只能是1至18之间的整数。" sqref="T143:U181 AF143:AG181 W143:X181 Z143:AA181 Q143:R181 AC143:AD181">
      <formula1>1</formula1>
      <formula2>18</formula2>
    </dataValidation>
    <dataValidation type="whole" operator="greaterThan" allowBlank="1" showInputMessage="1" showErrorMessage="1" promptTitle="输入提示" prompt="输入课程考查所在的学期。&#10;例：&#10;课程在第2学期为考查课，则输入2；&#10;课程在第1、3学期为考查课，则输入13。" sqref="J128:J129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三学期的周学时数，只能输入大于0的整数。" sqref="S91:S92 S121:S122">
      <formula1>0</formula1>
    </dataValidation>
    <dataValidation type="decimal" allowBlank="1" showInputMessage="1" showErrorMessage="1" promptTitle="填写提示" prompt="理论授课时间占总授课时间的比例。&#10;例如：&#10;课程实践授课时间占总授课时间比例为30%，则填写30即可。&#10;该比例原则上不能超过70%；如果超过70%，建议开设实践课。" sqref="M121:M122 M91:N92">
      <formula1>0</formula1>
      <formula2>0.7</formula2>
    </dataValidation>
    <dataValidation operator="greaterThan" allowBlank="1" showInputMessage="1" showErrorMessage="1" errorTitle="输入非法数据" error="课程周学时只能输入大于0的整数。" promptTitle="课程周学时" prompt="课程在第一学期的周学时数，只能输入大于0的整数。" sqref="Q89 AC89 T89 W89 Z89 AF89"/>
    <dataValidation type="list" allowBlank="1" showInputMessage="1" showErrorMessage="1" sqref="C6:J6">
      <formula1>"文法系,机电工程学院,电气与信息工程学院,建筑与测绘工程学院,经济管理系,基础教育学院"</formula1>
    </dataValidation>
    <dataValidation type="list" allowBlank="1" showInputMessage="1" showErrorMessage="1" promptTitle="填写提示" prompt=":代表考试所在周；&#10;◇代表实训周；&#10;◇:代表实训考试周;&#10;⊙代表课程设计周；&#10;☆代表顶岗实习周；&#10;★代表企业岗位实习；&#10;※代表公益劳动与机动周；&#10;△代表入学、军事和毕业教育；&#10;◆代表假期。" sqref="B10:AA15">
      <formula1>"△,:,☆,★,◇,◇:,◆,⊙"</formula1>
    </dataValidation>
    <dataValidation type="list" allowBlank="1" showInputMessage="1" showErrorMessage="1" sqref="C5:J5">
      <formula1>"文法与管理学院,机电工程学院,电气与信息工程学院,建筑与测绘工程学院,基础教育学院"</formula1>
    </dataValidation>
  </dataValidations>
  <pageMargins left="0.70866141732283472" right="0.70866141732283472" top="0.74803149606299213" bottom="0.55118110236220474" header="0.31496062992125984" footer="0.31496062992125984"/>
  <pageSetup paperSize="9" scale="50" fitToHeight="2" orientation="portrait" verticalDpi="1200" r:id="rId1"/>
  <headerFooter>
    <oddHeader>&amp;C&amp;"宋体,加粗"&amp;24&amp;U北京工业职业技术学院2020级教学计划表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H193"/>
  <sheetViews>
    <sheetView showGridLines="0" view="pageBreakPreview" topLeftCell="A26" zoomScaleNormal="50" zoomScaleSheetLayoutView="100" workbookViewId="0">
      <selection activeCell="A24" sqref="A24:A43"/>
    </sheetView>
  </sheetViews>
  <sheetFormatPr defaultRowHeight="14.25"/>
  <cols>
    <col min="1" max="1" width="4.5" style="1" customWidth="1"/>
    <col min="2" max="34" width="4.625" style="1" customWidth="1"/>
    <col min="35" max="16384" width="9" style="1"/>
  </cols>
  <sheetData>
    <row r="4" spans="1:34" ht="15" customHeight="1" thickBot="1">
      <c r="A4" s="71" t="s">
        <v>0</v>
      </c>
      <c r="B4" s="70"/>
      <c r="C4" s="232"/>
      <c r="D4" s="232"/>
      <c r="E4" s="232"/>
      <c r="F4" s="232"/>
      <c r="G4" s="232"/>
      <c r="H4" s="232"/>
      <c r="I4" s="232"/>
      <c r="J4" s="232"/>
      <c r="K4" s="233" t="s">
        <v>1</v>
      </c>
      <c r="L4" s="233"/>
      <c r="M4" s="233"/>
      <c r="N4" s="234" t="s">
        <v>2</v>
      </c>
      <c r="O4" s="234"/>
      <c r="S4" s="235" t="s">
        <v>3</v>
      </c>
      <c r="T4" s="235"/>
      <c r="U4" s="235"/>
      <c r="V4" s="234" t="s">
        <v>4</v>
      </c>
      <c r="W4" s="234"/>
      <c r="AA4" s="211" t="s">
        <v>5</v>
      </c>
      <c r="AB4" s="211"/>
      <c r="AC4" s="211"/>
      <c r="AD4" s="225" t="s">
        <v>6</v>
      </c>
      <c r="AE4" s="225"/>
      <c r="AF4" s="87"/>
    </row>
    <row r="5" spans="1:34" ht="15" customHeight="1" thickBot="1">
      <c r="A5" s="226" t="s">
        <v>77</v>
      </c>
      <c r="B5" s="226"/>
      <c r="C5" s="227"/>
      <c r="D5" s="227"/>
      <c r="E5" s="227"/>
      <c r="F5" s="227"/>
      <c r="G5" s="227"/>
      <c r="H5" s="227"/>
      <c r="I5" s="227"/>
      <c r="J5" s="227"/>
      <c r="K5" s="211" t="s">
        <v>7</v>
      </c>
      <c r="L5" s="211"/>
      <c r="M5" s="211"/>
      <c r="N5" s="228"/>
      <c r="O5" s="228"/>
      <c r="S5" s="229" t="s">
        <v>8</v>
      </c>
      <c r="T5" s="230"/>
      <c r="U5" s="230"/>
      <c r="V5" s="228"/>
      <c r="W5" s="228"/>
      <c r="AA5" s="211" t="s">
        <v>9</v>
      </c>
      <c r="AB5" s="211"/>
      <c r="AC5" s="211"/>
      <c r="AD5" s="231"/>
      <c r="AE5" s="231"/>
      <c r="AF5" s="231"/>
    </row>
    <row r="6" spans="1:34" ht="15" customHeight="1">
      <c r="A6" s="90"/>
      <c r="B6" s="90"/>
      <c r="C6" s="68"/>
      <c r="D6" s="68"/>
      <c r="E6" s="68"/>
      <c r="F6" s="68"/>
      <c r="G6" s="68"/>
      <c r="H6" s="68"/>
      <c r="I6" s="68"/>
      <c r="J6" s="68"/>
      <c r="K6" s="63"/>
      <c r="L6" s="63"/>
      <c r="M6" s="63"/>
      <c r="N6" s="65"/>
      <c r="O6" s="65"/>
      <c r="P6" s="64"/>
      <c r="Q6" s="64"/>
      <c r="R6" s="64"/>
      <c r="S6" s="67"/>
      <c r="T6" s="66"/>
      <c r="U6" s="66"/>
      <c r="V6" s="65"/>
      <c r="W6" s="65"/>
      <c r="X6" s="64"/>
      <c r="Y6" s="64"/>
      <c r="Z6" s="64"/>
      <c r="AA6" s="63"/>
      <c r="AB6" s="63"/>
      <c r="AC6" s="63"/>
      <c r="AD6" s="62"/>
      <c r="AE6" s="62"/>
      <c r="AF6" s="62"/>
    </row>
    <row r="7" spans="1:34" ht="18.75" customHeight="1" thickBot="1">
      <c r="A7" s="218" t="s">
        <v>10</v>
      </c>
      <c r="B7" s="218"/>
      <c r="C7" s="218"/>
      <c r="D7" s="218"/>
      <c r="E7" s="218"/>
      <c r="F7" s="218"/>
      <c r="G7" s="218"/>
      <c r="H7" s="218"/>
    </row>
    <row r="8" spans="1:34" ht="14.25" customHeight="1" thickBot="1">
      <c r="A8" s="219"/>
      <c r="B8" s="221"/>
      <c r="C8" s="221"/>
      <c r="D8" s="221"/>
      <c r="E8" s="221"/>
      <c r="F8" s="221"/>
      <c r="G8" s="221"/>
      <c r="H8" s="221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10" t="s">
        <v>11</v>
      </c>
      <c r="AC8" s="210"/>
      <c r="AD8" s="210"/>
      <c r="AE8" s="210"/>
      <c r="AF8" s="223" t="s">
        <v>12</v>
      </c>
      <c r="AG8" s="209" t="s">
        <v>13</v>
      </c>
      <c r="AH8" s="209" t="s">
        <v>14</v>
      </c>
    </row>
    <row r="9" spans="1:34" ht="60" customHeight="1" thickBot="1">
      <c r="A9" s="220"/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9</v>
      </c>
      <c r="K9" s="86">
        <v>10</v>
      </c>
      <c r="L9" s="86">
        <v>11</v>
      </c>
      <c r="M9" s="86">
        <v>12</v>
      </c>
      <c r="N9" s="86">
        <v>13</v>
      </c>
      <c r="O9" s="86">
        <v>14</v>
      </c>
      <c r="P9" s="86">
        <v>15</v>
      </c>
      <c r="Q9" s="86">
        <v>16</v>
      </c>
      <c r="R9" s="86">
        <v>17</v>
      </c>
      <c r="S9" s="86">
        <v>18</v>
      </c>
      <c r="T9" s="86">
        <v>19</v>
      </c>
      <c r="U9" s="86">
        <v>20</v>
      </c>
      <c r="V9" s="86">
        <v>21</v>
      </c>
      <c r="W9" s="86">
        <v>22</v>
      </c>
      <c r="X9" s="86">
        <v>23</v>
      </c>
      <c r="Y9" s="86">
        <v>24</v>
      </c>
      <c r="Z9" s="86">
        <v>25</v>
      </c>
      <c r="AA9" s="86">
        <v>26</v>
      </c>
      <c r="AB9" s="61" t="s">
        <v>15</v>
      </c>
      <c r="AC9" s="61" t="s">
        <v>16</v>
      </c>
      <c r="AD9" s="61" t="s">
        <v>17</v>
      </c>
      <c r="AE9" s="61" t="s">
        <v>18</v>
      </c>
      <c r="AF9" s="224"/>
      <c r="AG9" s="210"/>
      <c r="AH9" s="210"/>
    </row>
    <row r="10" spans="1:34" ht="15" thickBot="1">
      <c r="A10" s="86">
        <v>1</v>
      </c>
      <c r="B10" s="60" t="s">
        <v>19</v>
      </c>
      <c r="C10" s="60" t="s">
        <v>75</v>
      </c>
      <c r="D10" s="60"/>
      <c r="E10" s="58" t="s">
        <v>20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6" t="s">
        <v>21</v>
      </c>
      <c r="V10" s="56" t="s">
        <v>21</v>
      </c>
      <c r="W10" s="56" t="s">
        <v>21</v>
      </c>
      <c r="X10" s="56" t="s">
        <v>21</v>
      </c>
      <c r="Y10" s="56" t="s">
        <v>21</v>
      </c>
      <c r="Z10" s="56" t="s">
        <v>21</v>
      </c>
      <c r="AA10" s="56" t="s">
        <v>21</v>
      </c>
      <c r="AB10" s="86">
        <f t="shared" ref="AB10:AB15" si="0">COUNTBLANK(B10:AA10)+COUNTIF(B10:AA10,":")</f>
        <v>16</v>
      </c>
      <c r="AC10" s="86">
        <f t="shared" ref="AC10:AC15" si="1">COUNTIF(B10:AA10,"◇")+COUNTIF(B10:AA10,"◇:")</f>
        <v>0</v>
      </c>
      <c r="AD10" s="86">
        <f t="shared" ref="AD10:AD15" si="2">COUNTIF(B10:AA10,"⊙")+COUNTIF(B10:AA10,"⊙:")</f>
        <v>0</v>
      </c>
      <c r="AE10" s="86">
        <f t="shared" ref="AE10:AE15" si="3">COUNTIF(B10:AA10,"☆")</f>
        <v>0</v>
      </c>
      <c r="AF10" s="86">
        <f t="shared" ref="AF10:AF15" si="4">COUNTIF(B10:AA10,"△")++COUNTIF(B10:AA10,"※")</f>
        <v>3</v>
      </c>
      <c r="AG10" s="86">
        <f t="shared" ref="AG10:AG15" si="5">COUNTIF(B10:AA10,"◆")</f>
        <v>7</v>
      </c>
      <c r="AH10" s="86">
        <f t="shared" ref="AH10:AH15" si="6">SUM(AB10:AG10)</f>
        <v>26</v>
      </c>
    </row>
    <row r="11" spans="1:34" ht="15" thickBot="1">
      <c r="A11" s="86">
        <v>2</v>
      </c>
      <c r="B11" s="58" t="s">
        <v>20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6" t="s">
        <v>21</v>
      </c>
      <c r="V11" s="56" t="s">
        <v>21</v>
      </c>
      <c r="W11" s="56" t="s">
        <v>21</v>
      </c>
      <c r="X11" s="56" t="s">
        <v>21</v>
      </c>
      <c r="Y11" s="56" t="s">
        <v>21</v>
      </c>
      <c r="Z11" s="56" t="s">
        <v>21</v>
      </c>
      <c r="AA11" s="56" t="s">
        <v>21</v>
      </c>
      <c r="AB11" s="86">
        <f t="shared" si="0"/>
        <v>18</v>
      </c>
      <c r="AC11" s="86">
        <f t="shared" si="1"/>
        <v>0</v>
      </c>
      <c r="AD11" s="86">
        <f t="shared" si="2"/>
        <v>0</v>
      </c>
      <c r="AE11" s="86">
        <f t="shared" si="3"/>
        <v>0</v>
      </c>
      <c r="AF11" s="86">
        <f t="shared" si="4"/>
        <v>1</v>
      </c>
      <c r="AG11" s="86">
        <f t="shared" si="5"/>
        <v>7</v>
      </c>
      <c r="AH11" s="88">
        <f t="shared" si="6"/>
        <v>26</v>
      </c>
    </row>
    <row r="12" spans="1:34" ht="15" thickBot="1">
      <c r="A12" s="86">
        <v>3</v>
      </c>
      <c r="B12" s="58" t="s">
        <v>20</v>
      </c>
      <c r="C12" s="58" t="s">
        <v>20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6" t="s">
        <v>21</v>
      </c>
      <c r="V12" s="56" t="s">
        <v>21</v>
      </c>
      <c r="W12" s="56" t="s">
        <v>21</v>
      </c>
      <c r="X12" s="56" t="s">
        <v>21</v>
      </c>
      <c r="Y12" s="56" t="s">
        <v>21</v>
      </c>
      <c r="Z12" s="56" t="s">
        <v>21</v>
      </c>
      <c r="AA12" s="56" t="s">
        <v>21</v>
      </c>
      <c r="AB12" s="86">
        <f t="shared" si="0"/>
        <v>17</v>
      </c>
      <c r="AC12" s="86">
        <f t="shared" si="1"/>
        <v>0</v>
      </c>
      <c r="AD12" s="86">
        <f t="shared" si="2"/>
        <v>0</v>
      </c>
      <c r="AE12" s="86">
        <f t="shared" si="3"/>
        <v>0</v>
      </c>
      <c r="AF12" s="86">
        <f t="shared" si="4"/>
        <v>2</v>
      </c>
      <c r="AG12" s="86">
        <f t="shared" si="5"/>
        <v>7</v>
      </c>
      <c r="AH12" s="88">
        <f t="shared" si="6"/>
        <v>26</v>
      </c>
    </row>
    <row r="13" spans="1:34" ht="15" thickBot="1">
      <c r="A13" s="86">
        <v>4</v>
      </c>
      <c r="B13" s="58" t="s">
        <v>20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6" t="s">
        <v>21</v>
      </c>
      <c r="V13" s="56" t="s">
        <v>21</v>
      </c>
      <c r="W13" s="56" t="s">
        <v>21</v>
      </c>
      <c r="X13" s="56" t="s">
        <v>21</v>
      </c>
      <c r="Y13" s="56" t="s">
        <v>21</v>
      </c>
      <c r="Z13" s="56" t="s">
        <v>21</v>
      </c>
      <c r="AA13" s="56" t="s">
        <v>21</v>
      </c>
      <c r="AB13" s="86">
        <f t="shared" si="0"/>
        <v>18</v>
      </c>
      <c r="AC13" s="86">
        <f t="shared" si="1"/>
        <v>0</v>
      </c>
      <c r="AD13" s="86">
        <f t="shared" si="2"/>
        <v>0</v>
      </c>
      <c r="AE13" s="86">
        <f t="shared" si="3"/>
        <v>0</v>
      </c>
      <c r="AF13" s="86">
        <f t="shared" si="4"/>
        <v>1</v>
      </c>
      <c r="AG13" s="86">
        <f t="shared" si="5"/>
        <v>7</v>
      </c>
      <c r="AH13" s="88">
        <f t="shared" si="6"/>
        <v>26</v>
      </c>
    </row>
    <row r="14" spans="1:34" ht="15" thickBot="1">
      <c r="A14" s="86">
        <v>5</v>
      </c>
      <c r="B14" s="58" t="s">
        <v>20</v>
      </c>
      <c r="C14" s="58" t="s">
        <v>20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6" t="s">
        <v>21</v>
      </c>
      <c r="V14" s="56" t="s">
        <v>21</v>
      </c>
      <c r="W14" s="56" t="s">
        <v>21</v>
      </c>
      <c r="X14" s="56" t="s">
        <v>21</v>
      </c>
      <c r="Y14" s="56" t="s">
        <v>21</v>
      </c>
      <c r="Z14" s="56" t="s">
        <v>21</v>
      </c>
      <c r="AA14" s="56" t="s">
        <v>21</v>
      </c>
      <c r="AB14" s="86">
        <f t="shared" si="0"/>
        <v>17</v>
      </c>
      <c r="AC14" s="86">
        <f t="shared" si="1"/>
        <v>0</v>
      </c>
      <c r="AD14" s="86">
        <f t="shared" si="2"/>
        <v>0</v>
      </c>
      <c r="AE14" s="86">
        <f t="shared" si="3"/>
        <v>0</v>
      </c>
      <c r="AF14" s="86">
        <f t="shared" si="4"/>
        <v>2</v>
      </c>
      <c r="AG14" s="86">
        <f t="shared" si="5"/>
        <v>7</v>
      </c>
      <c r="AH14" s="88">
        <f t="shared" si="6"/>
        <v>26</v>
      </c>
    </row>
    <row r="15" spans="1:34" ht="15" thickBot="1">
      <c r="A15" s="86">
        <v>6</v>
      </c>
      <c r="B15" s="56" t="s">
        <v>22</v>
      </c>
      <c r="C15" s="56" t="s">
        <v>22</v>
      </c>
      <c r="D15" s="56" t="s">
        <v>22</v>
      </c>
      <c r="E15" s="56" t="s">
        <v>22</v>
      </c>
      <c r="F15" s="56" t="s">
        <v>22</v>
      </c>
      <c r="G15" s="56" t="s">
        <v>22</v>
      </c>
      <c r="H15" s="56" t="s">
        <v>22</v>
      </c>
      <c r="I15" s="56" t="s">
        <v>22</v>
      </c>
      <c r="J15" s="56" t="s">
        <v>22</v>
      </c>
      <c r="K15" s="56" t="s">
        <v>22</v>
      </c>
      <c r="L15" s="56" t="s">
        <v>22</v>
      </c>
      <c r="M15" s="56" t="s">
        <v>22</v>
      </c>
      <c r="N15" s="56" t="s">
        <v>22</v>
      </c>
      <c r="O15" s="56" t="s">
        <v>22</v>
      </c>
      <c r="P15" s="56" t="s">
        <v>22</v>
      </c>
      <c r="Q15" s="56" t="s">
        <v>22</v>
      </c>
      <c r="R15" s="56" t="s">
        <v>22</v>
      </c>
      <c r="S15" s="56" t="s">
        <v>22</v>
      </c>
      <c r="T15" s="56" t="s">
        <v>19</v>
      </c>
      <c r="U15" s="56" t="s">
        <v>21</v>
      </c>
      <c r="V15" s="56" t="s">
        <v>21</v>
      </c>
      <c r="W15" s="56" t="s">
        <v>21</v>
      </c>
      <c r="X15" s="56" t="s">
        <v>21</v>
      </c>
      <c r="Y15" s="56" t="s">
        <v>21</v>
      </c>
      <c r="Z15" s="56" t="s">
        <v>21</v>
      </c>
      <c r="AA15" s="56" t="s">
        <v>21</v>
      </c>
      <c r="AB15" s="86">
        <f t="shared" si="0"/>
        <v>0</v>
      </c>
      <c r="AC15" s="86">
        <f t="shared" si="1"/>
        <v>0</v>
      </c>
      <c r="AD15" s="86">
        <f t="shared" si="2"/>
        <v>0</v>
      </c>
      <c r="AE15" s="86">
        <f t="shared" si="3"/>
        <v>18</v>
      </c>
      <c r="AF15" s="86">
        <f t="shared" si="4"/>
        <v>1</v>
      </c>
      <c r="AG15" s="86">
        <f t="shared" si="5"/>
        <v>7</v>
      </c>
      <c r="AH15" s="88">
        <f t="shared" si="6"/>
        <v>26</v>
      </c>
    </row>
    <row r="16" spans="1:34" ht="15" thickBo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2"/>
      <c r="AA16" s="54" t="s">
        <v>23</v>
      </c>
      <c r="AB16" s="86">
        <f t="shared" ref="AB16:AH16" si="7">SUM(AB10:AB15)</f>
        <v>86</v>
      </c>
      <c r="AC16" s="86">
        <f t="shared" si="7"/>
        <v>0</v>
      </c>
      <c r="AD16" s="86">
        <f t="shared" si="7"/>
        <v>0</v>
      </c>
      <c r="AE16" s="86">
        <f t="shared" si="7"/>
        <v>18</v>
      </c>
      <c r="AF16" s="86">
        <f t="shared" si="7"/>
        <v>10</v>
      </c>
      <c r="AG16" s="86">
        <f t="shared" si="7"/>
        <v>42</v>
      </c>
      <c r="AH16" s="86">
        <f t="shared" si="7"/>
        <v>156</v>
      </c>
    </row>
    <row r="17" spans="1:34">
      <c r="A17" s="1" t="s">
        <v>24</v>
      </c>
      <c r="C17" s="85" t="s">
        <v>25</v>
      </c>
      <c r="D17" s="213" t="s">
        <v>26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</row>
    <row r="18" spans="1:34">
      <c r="C18" s="85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</row>
    <row r="19" spans="1:34" ht="18.75" customHeight="1" thickBot="1">
      <c r="A19" s="214" t="s">
        <v>71</v>
      </c>
      <c r="B19" s="214"/>
      <c r="C19" s="214"/>
      <c r="D19" s="214"/>
      <c r="E19" s="214"/>
      <c r="F19" s="214"/>
      <c r="G19" s="214"/>
      <c r="H19" s="214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ht="15.95" customHeight="1">
      <c r="A20" s="144" t="s">
        <v>27</v>
      </c>
      <c r="B20" s="145"/>
      <c r="C20" s="145" t="s">
        <v>28</v>
      </c>
      <c r="D20" s="206" t="s">
        <v>51</v>
      </c>
      <c r="E20" s="206"/>
      <c r="F20" s="206"/>
      <c r="G20" s="206"/>
      <c r="H20" s="206"/>
      <c r="I20" s="206"/>
      <c r="J20" s="206"/>
      <c r="K20" s="145" t="s">
        <v>29</v>
      </c>
      <c r="L20" s="145"/>
      <c r="M20" s="215" t="s">
        <v>30</v>
      </c>
      <c r="N20" s="215" t="s">
        <v>97</v>
      </c>
      <c r="O20" s="204" t="s">
        <v>31</v>
      </c>
      <c r="P20" s="204"/>
      <c r="Q20" s="206" t="s">
        <v>32</v>
      </c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7"/>
    </row>
    <row r="21" spans="1:34" ht="15.95" customHeight="1">
      <c r="A21" s="138"/>
      <c r="B21" s="139"/>
      <c r="C21" s="139"/>
      <c r="D21" s="140"/>
      <c r="E21" s="140"/>
      <c r="F21" s="140"/>
      <c r="G21" s="140"/>
      <c r="H21" s="140"/>
      <c r="I21" s="140"/>
      <c r="J21" s="140"/>
      <c r="K21" s="208" t="s">
        <v>33</v>
      </c>
      <c r="L21" s="208" t="s">
        <v>34</v>
      </c>
      <c r="M21" s="216"/>
      <c r="N21" s="216"/>
      <c r="O21" s="205"/>
      <c r="P21" s="205"/>
      <c r="Q21" s="139" t="s">
        <v>35</v>
      </c>
      <c r="R21" s="168"/>
      <c r="S21" s="168"/>
      <c r="T21" s="139" t="s">
        <v>36</v>
      </c>
      <c r="U21" s="139"/>
      <c r="V21" s="139"/>
      <c r="W21" s="139" t="s">
        <v>37</v>
      </c>
      <c r="X21" s="139"/>
      <c r="Y21" s="139"/>
      <c r="Z21" s="139" t="s">
        <v>38</v>
      </c>
      <c r="AA21" s="139"/>
      <c r="AB21" s="139"/>
      <c r="AC21" s="139" t="s">
        <v>39</v>
      </c>
      <c r="AD21" s="139"/>
      <c r="AE21" s="139"/>
      <c r="AF21" s="139" t="s">
        <v>40</v>
      </c>
      <c r="AG21" s="139"/>
      <c r="AH21" s="169"/>
    </row>
    <row r="22" spans="1:34" ht="15.95" customHeight="1">
      <c r="A22" s="138"/>
      <c r="B22" s="139"/>
      <c r="C22" s="139"/>
      <c r="D22" s="140"/>
      <c r="E22" s="140"/>
      <c r="F22" s="140"/>
      <c r="G22" s="140"/>
      <c r="H22" s="140"/>
      <c r="I22" s="140"/>
      <c r="J22" s="140"/>
      <c r="K22" s="139"/>
      <c r="L22" s="139"/>
      <c r="M22" s="216"/>
      <c r="N22" s="216"/>
      <c r="O22" s="205"/>
      <c r="P22" s="205"/>
      <c r="Q22" s="139">
        <f>AB10</f>
        <v>16</v>
      </c>
      <c r="R22" s="139"/>
      <c r="S22" s="49" t="s">
        <v>41</v>
      </c>
      <c r="T22" s="139">
        <f>AB11</f>
        <v>18</v>
      </c>
      <c r="U22" s="139"/>
      <c r="V22" s="49" t="s">
        <v>41</v>
      </c>
      <c r="W22" s="139">
        <f>AB12</f>
        <v>17</v>
      </c>
      <c r="X22" s="139"/>
      <c r="Y22" s="49" t="s">
        <v>41</v>
      </c>
      <c r="Z22" s="139">
        <f>AB13</f>
        <v>18</v>
      </c>
      <c r="AA22" s="139"/>
      <c r="AB22" s="49" t="s">
        <v>41</v>
      </c>
      <c r="AC22" s="139">
        <f>AB14</f>
        <v>17</v>
      </c>
      <c r="AD22" s="139"/>
      <c r="AE22" s="49" t="s">
        <v>41</v>
      </c>
      <c r="AF22" s="139">
        <f>AB15</f>
        <v>0</v>
      </c>
      <c r="AG22" s="139"/>
      <c r="AH22" s="48" t="s">
        <v>41</v>
      </c>
    </row>
    <row r="23" spans="1:34" s="90" customFormat="1" ht="15.95" customHeight="1">
      <c r="A23" s="138"/>
      <c r="B23" s="139"/>
      <c r="C23" s="139"/>
      <c r="D23" s="140"/>
      <c r="E23" s="140"/>
      <c r="F23" s="140"/>
      <c r="G23" s="140"/>
      <c r="H23" s="140"/>
      <c r="I23" s="140"/>
      <c r="J23" s="140"/>
      <c r="K23" s="139"/>
      <c r="L23" s="139"/>
      <c r="M23" s="217"/>
      <c r="N23" s="217"/>
      <c r="O23" s="205"/>
      <c r="P23" s="205"/>
      <c r="Q23" s="79" t="s">
        <v>42</v>
      </c>
      <c r="R23" s="140" t="s">
        <v>43</v>
      </c>
      <c r="S23" s="140"/>
      <c r="T23" s="79" t="s">
        <v>42</v>
      </c>
      <c r="U23" s="140" t="s">
        <v>43</v>
      </c>
      <c r="V23" s="140"/>
      <c r="W23" s="79" t="s">
        <v>42</v>
      </c>
      <c r="X23" s="140" t="s">
        <v>43</v>
      </c>
      <c r="Y23" s="140"/>
      <c r="Z23" s="79" t="s">
        <v>42</v>
      </c>
      <c r="AA23" s="140" t="s">
        <v>43</v>
      </c>
      <c r="AB23" s="140"/>
      <c r="AC23" s="79" t="s">
        <v>42</v>
      </c>
      <c r="AD23" s="140" t="s">
        <v>43</v>
      </c>
      <c r="AE23" s="140"/>
      <c r="AF23" s="79" t="s">
        <v>42</v>
      </c>
      <c r="AG23" s="140" t="s">
        <v>43</v>
      </c>
      <c r="AH23" s="203"/>
    </row>
    <row r="24" spans="1:34" ht="15.95" customHeight="1">
      <c r="A24" s="167" t="s">
        <v>103</v>
      </c>
      <c r="B24" s="200" t="s">
        <v>69</v>
      </c>
      <c r="C24" s="80">
        <v>1</v>
      </c>
      <c r="D24" s="195" t="s">
        <v>44</v>
      </c>
      <c r="E24" s="195"/>
      <c r="F24" s="195"/>
      <c r="G24" s="195"/>
      <c r="H24" s="195"/>
      <c r="I24" s="195"/>
      <c r="J24" s="195"/>
      <c r="K24" s="83">
        <v>1</v>
      </c>
      <c r="L24" s="83">
        <v>2</v>
      </c>
      <c r="M24" s="80">
        <v>40</v>
      </c>
      <c r="N24" s="91"/>
      <c r="O24" s="175">
        <f>IF(ISBLANK(D24),"",IF(U24="",0,U24)+IF(R24="",0,R24)+IF(X24="",0,X24)+IF(AA24="",0,AA24)+IF(AD24="",0,AD24)+IF(AG24="",0,AG24))</f>
        <v>3</v>
      </c>
      <c r="P24" s="175"/>
      <c r="Q24" s="43"/>
      <c r="R24" s="175">
        <v>2</v>
      </c>
      <c r="S24" s="175"/>
      <c r="T24" s="80"/>
      <c r="U24" s="175">
        <v>1</v>
      </c>
      <c r="V24" s="175"/>
      <c r="W24" s="80"/>
      <c r="X24" s="175" t="str">
        <f>IF(ISBLANK(W24),"",IF((MOD($W$22*W24,16)&gt;4),INT($W$22*W24/16)+0.5,INT($W$22*W24/16)))</f>
        <v/>
      </c>
      <c r="Y24" s="175"/>
      <c r="Z24" s="80"/>
      <c r="AA24" s="175" t="str">
        <f>IF(ISBLANK(Z24),"",IF((MOD($Z$22*Z24,16)&gt;4),INT($Z$22*Z24/16)+0.5,INT($Z$22*Z24/16)))</f>
        <v/>
      </c>
      <c r="AB24" s="175"/>
      <c r="AC24" s="80"/>
      <c r="AD24" s="175" t="str">
        <f t="shared" ref="AD24:AD38" si="8">IF(ISBLANK(AC24),"",IF((MOD($AC$22*AC24,16)&gt;4),INT($AC$22*AC24/16)+0.5,INT($AC$22*AC24/16)))</f>
        <v/>
      </c>
      <c r="AE24" s="175"/>
      <c r="AF24" s="80"/>
      <c r="AG24" s="175" t="str">
        <f t="shared" ref="AG24:AG38" si="9">IF(ISBLANK(AF24),"",IF((MOD($AF$22*AF24,16)&gt;4),INT($AF$22*AF24/16)+0.5,INT($AF$22*AF24/16)))</f>
        <v/>
      </c>
      <c r="AH24" s="181"/>
    </row>
    <row r="25" spans="1:34" ht="15.95" customHeight="1">
      <c r="A25" s="167"/>
      <c r="B25" s="201"/>
      <c r="C25" s="79">
        <v>2</v>
      </c>
      <c r="D25" s="195" t="s">
        <v>74</v>
      </c>
      <c r="E25" s="195"/>
      <c r="F25" s="195"/>
      <c r="G25" s="195"/>
      <c r="H25" s="195"/>
      <c r="I25" s="195"/>
      <c r="J25" s="195"/>
      <c r="K25" s="83"/>
      <c r="L25" s="83">
        <v>2</v>
      </c>
      <c r="M25" s="80">
        <v>36</v>
      </c>
      <c r="N25" s="91"/>
      <c r="O25" s="175">
        <v>2</v>
      </c>
      <c r="P25" s="175"/>
      <c r="Q25" s="80"/>
      <c r="R25" s="175" t="str">
        <f>IF(ISBLANK(Q25),"",IF((MOD($Q$22*Q25,16)&gt;4),INT($Q$22*Q25/16)+0.5,INT($Q$22*Q25/16)))</f>
        <v/>
      </c>
      <c r="S25" s="175"/>
      <c r="T25" s="83"/>
      <c r="U25" s="175">
        <v>2</v>
      </c>
      <c r="V25" s="175"/>
      <c r="W25" s="46"/>
      <c r="X25" s="175"/>
      <c r="Y25" s="175"/>
      <c r="Z25" s="80"/>
      <c r="AA25" s="175" t="str">
        <f>IF(ISBLANK(Z25),"",IF((MOD($Z$22*Z25,16)&gt;4),INT($Z$22*Z25/16)+0.5,INT($Z$22*Z25/16)))</f>
        <v/>
      </c>
      <c r="AB25" s="175"/>
      <c r="AC25" s="80"/>
      <c r="AD25" s="175" t="str">
        <f t="shared" si="8"/>
        <v/>
      </c>
      <c r="AE25" s="175"/>
      <c r="AF25" s="80"/>
      <c r="AG25" s="175" t="str">
        <f t="shared" si="9"/>
        <v/>
      </c>
      <c r="AH25" s="181"/>
    </row>
    <row r="26" spans="1:34" ht="15.95" customHeight="1">
      <c r="A26" s="167"/>
      <c r="B26" s="201"/>
      <c r="C26" s="80">
        <v>3</v>
      </c>
      <c r="D26" s="195" t="s">
        <v>45</v>
      </c>
      <c r="E26" s="195"/>
      <c r="F26" s="195"/>
      <c r="G26" s="195"/>
      <c r="H26" s="195"/>
      <c r="I26" s="195"/>
      <c r="J26" s="195"/>
      <c r="K26" s="83">
        <v>4</v>
      </c>
      <c r="L26" s="83">
        <v>3</v>
      </c>
      <c r="M26" s="80">
        <v>56</v>
      </c>
      <c r="N26" s="91"/>
      <c r="O26" s="175">
        <f>IF(ISBLANK(D26),"",IF(U26="",0,U26)+IF(R26="",0,R26)+IF(X26="",0,X26)+IF(AA26="",0,AA26)+IF(AD26="",0,AD26)+IF(AG26="",0,AG26))</f>
        <v>3.5</v>
      </c>
      <c r="P26" s="175"/>
      <c r="Q26" s="80"/>
      <c r="R26" s="175" t="str">
        <f>IF(ISBLANK(Q26),"",IF((MOD($Q$22*Q26,16)&gt;4),INT($Q$22*Q26/16)+0.5,INT($Q$22*Q26/16)))</f>
        <v/>
      </c>
      <c r="S26" s="175"/>
      <c r="T26" s="46"/>
      <c r="U26" s="175"/>
      <c r="V26" s="175"/>
      <c r="W26" s="83"/>
      <c r="X26" s="175">
        <v>2</v>
      </c>
      <c r="Y26" s="175"/>
      <c r="Z26" s="80"/>
      <c r="AA26" s="175">
        <v>1.5</v>
      </c>
      <c r="AB26" s="175"/>
      <c r="AC26" s="80"/>
      <c r="AD26" s="175" t="str">
        <f t="shared" si="8"/>
        <v/>
      </c>
      <c r="AE26" s="175"/>
      <c r="AF26" s="80"/>
      <c r="AG26" s="175" t="str">
        <f t="shared" si="9"/>
        <v/>
      </c>
      <c r="AH26" s="181"/>
    </row>
    <row r="27" spans="1:34" ht="15.95" customHeight="1">
      <c r="A27" s="167"/>
      <c r="B27" s="201"/>
      <c r="C27" s="79">
        <v>4</v>
      </c>
      <c r="D27" s="195" t="s">
        <v>46</v>
      </c>
      <c r="E27" s="195"/>
      <c r="F27" s="195"/>
      <c r="G27" s="195"/>
      <c r="H27" s="195"/>
      <c r="I27" s="195"/>
      <c r="J27" s="195"/>
      <c r="K27" s="83"/>
      <c r="L27" s="83">
        <v>123</v>
      </c>
      <c r="M27" s="80">
        <v>108</v>
      </c>
      <c r="N27" s="91"/>
      <c r="O27" s="175">
        <f>IF(ISBLANK(D27),"",IF(U27="",0,U27)+IF(R27="",0,R27)+IF(X27="",0,X27)+IF(AA27="",0,AA27)+IF(AD27="",0,AD27)+IF(AG27="",0,AG27))</f>
        <v>6</v>
      </c>
      <c r="P27" s="175"/>
      <c r="Q27" s="43"/>
      <c r="R27" s="175">
        <v>2</v>
      </c>
      <c r="S27" s="175"/>
      <c r="T27" s="43"/>
      <c r="U27" s="175">
        <v>2</v>
      </c>
      <c r="V27" s="175"/>
      <c r="W27" s="43"/>
      <c r="X27" s="175">
        <v>2</v>
      </c>
      <c r="Y27" s="175"/>
      <c r="Z27" s="80"/>
      <c r="AA27" s="175" t="str">
        <f t="shared" ref="AA27:AA38" si="10">IF(ISBLANK(Z27),"",IF((MOD($Z$22*Z27,16)&gt;4),INT($Z$22*Z27/16)+0.5,INT($Z$22*Z27/16)))</f>
        <v/>
      </c>
      <c r="AB27" s="175"/>
      <c r="AC27" s="80"/>
      <c r="AD27" s="175" t="str">
        <f t="shared" si="8"/>
        <v/>
      </c>
      <c r="AE27" s="175"/>
      <c r="AF27" s="80"/>
      <c r="AG27" s="175" t="str">
        <f t="shared" si="9"/>
        <v/>
      </c>
      <c r="AH27" s="181"/>
    </row>
    <row r="28" spans="1:34" ht="15.95" customHeight="1">
      <c r="A28" s="167"/>
      <c r="B28" s="201"/>
      <c r="C28" s="80">
        <v>5</v>
      </c>
      <c r="D28" s="195" t="s">
        <v>47</v>
      </c>
      <c r="E28" s="195"/>
      <c r="F28" s="195"/>
      <c r="G28" s="195"/>
      <c r="H28" s="195"/>
      <c r="I28" s="195"/>
      <c r="J28" s="195"/>
      <c r="K28" s="83">
        <v>12</v>
      </c>
      <c r="L28" s="83"/>
      <c r="M28" s="80">
        <v>162</v>
      </c>
      <c r="N28" s="91"/>
      <c r="O28" s="175">
        <f>IF(ISBLANK(D28),"",IF(U28="",0,U28)+IF(R28="",0,R28)+IF(X28="",0,X28)+IF(AA28="",0,AA28)+IF(AD28="",0,AD28)+IF(AG28="",0,AG28))</f>
        <v>10</v>
      </c>
      <c r="P28" s="175"/>
      <c r="Q28" s="80">
        <v>6</v>
      </c>
      <c r="R28" s="175">
        <f>IF(ISBLANK(Q28),"",IF((MOD($Q$22*Q28,16)&gt;4),INT($Q$22*Q28/16)+0.5,INT($Q$22*Q28/16)))</f>
        <v>6</v>
      </c>
      <c r="S28" s="175"/>
      <c r="T28" s="80">
        <v>6</v>
      </c>
      <c r="U28" s="175">
        <f>10-R28</f>
        <v>4</v>
      </c>
      <c r="V28" s="175"/>
      <c r="W28" s="80"/>
      <c r="X28" s="175" t="str">
        <f>IF(ISBLANK(W28),"",IF((MOD($W$22*W28,16)&gt;4),INT($W$22*W28/16)+0.5,INT($W$22*W28/16)))</f>
        <v/>
      </c>
      <c r="Y28" s="175"/>
      <c r="Z28" s="80"/>
      <c r="AA28" s="175" t="str">
        <f t="shared" si="10"/>
        <v/>
      </c>
      <c r="AB28" s="175"/>
      <c r="AC28" s="80"/>
      <c r="AD28" s="175" t="str">
        <f t="shared" si="8"/>
        <v/>
      </c>
      <c r="AE28" s="175"/>
      <c r="AF28" s="80"/>
      <c r="AG28" s="175" t="str">
        <f t="shared" si="9"/>
        <v/>
      </c>
      <c r="AH28" s="181"/>
    </row>
    <row r="29" spans="1:34" ht="15.95" customHeight="1">
      <c r="A29" s="167"/>
      <c r="B29" s="201"/>
      <c r="C29" s="79">
        <v>6</v>
      </c>
      <c r="D29" s="240" t="s">
        <v>107</v>
      </c>
      <c r="E29" s="195"/>
      <c r="F29" s="195"/>
      <c r="G29" s="195"/>
      <c r="H29" s="195"/>
      <c r="I29" s="195"/>
      <c r="J29" s="195"/>
      <c r="K29" s="83"/>
      <c r="L29" s="83">
        <v>1</v>
      </c>
      <c r="M29" s="80">
        <v>36</v>
      </c>
      <c r="N29" s="91"/>
      <c r="O29" s="175">
        <f>IF(ISBLANK(D29),"",IF(U29="",0,U29)+IF(R29="",0,R29)+IF(X29="",0,X29)+IF(AA29="",0,AA29)+IF(AD29="",0,AD29)+IF(AG29="",0,AG29))</f>
        <v>2</v>
      </c>
      <c r="P29" s="175"/>
      <c r="Q29" s="43"/>
      <c r="R29" s="175">
        <v>2</v>
      </c>
      <c r="S29" s="175"/>
      <c r="T29" s="80"/>
      <c r="U29" s="175" t="str">
        <f>IF(ISBLANK(T29),"",IF((MOD($T$22*T29,16)&gt;4),INT($T$22*T29/16)+0.5,INT($T$22*T29/16)))</f>
        <v/>
      </c>
      <c r="V29" s="175"/>
      <c r="W29" s="80"/>
      <c r="X29" s="175" t="str">
        <f>IF(ISBLANK(W29),"",IF((MOD($W$22*W29,16)&gt;4),INT($W$22*W29/16)+0.5,INT($W$22*W29/16)))</f>
        <v/>
      </c>
      <c r="Y29" s="175"/>
      <c r="Z29" s="80"/>
      <c r="AA29" s="175" t="str">
        <f t="shared" si="10"/>
        <v/>
      </c>
      <c r="AB29" s="175"/>
      <c r="AC29" s="80"/>
      <c r="AD29" s="175" t="str">
        <f t="shared" si="8"/>
        <v/>
      </c>
      <c r="AE29" s="175"/>
      <c r="AF29" s="80"/>
      <c r="AG29" s="175" t="str">
        <f t="shared" si="9"/>
        <v/>
      </c>
      <c r="AH29" s="181"/>
    </row>
    <row r="30" spans="1:34" ht="15.95" customHeight="1">
      <c r="A30" s="167"/>
      <c r="B30" s="201"/>
      <c r="C30" s="80">
        <v>7</v>
      </c>
      <c r="D30" s="195" t="s">
        <v>81</v>
      </c>
      <c r="E30" s="195"/>
      <c r="F30" s="195"/>
      <c r="G30" s="195"/>
      <c r="H30" s="195"/>
      <c r="I30" s="195"/>
      <c r="J30" s="195"/>
      <c r="K30" s="83"/>
      <c r="L30" s="83">
        <v>23</v>
      </c>
      <c r="M30" s="80">
        <v>20</v>
      </c>
      <c r="N30" s="91"/>
      <c r="O30" s="175">
        <v>1</v>
      </c>
      <c r="P30" s="175"/>
      <c r="Q30" s="80"/>
      <c r="R30" s="175"/>
      <c r="S30" s="175"/>
      <c r="T30" s="80">
        <v>1</v>
      </c>
      <c r="U30" s="175">
        <v>0.5</v>
      </c>
      <c r="V30" s="175"/>
      <c r="W30" s="80">
        <v>1</v>
      </c>
      <c r="X30" s="175">
        <v>0.5</v>
      </c>
      <c r="Y30" s="175"/>
      <c r="Z30" s="80"/>
      <c r="AA30" s="175" t="str">
        <f t="shared" si="10"/>
        <v/>
      </c>
      <c r="AB30" s="175"/>
      <c r="AC30" s="80"/>
      <c r="AD30" s="175" t="str">
        <f t="shared" si="8"/>
        <v/>
      </c>
      <c r="AE30" s="175"/>
      <c r="AF30" s="80"/>
      <c r="AG30" s="175" t="str">
        <f t="shared" si="9"/>
        <v/>
      </c>
      <c r="AH30" s="181"/>
    </row>
    <row r="31" spans="1:34" ht="15.95" customHeight="1">
      <c r="A31" s="167"/>
      <c r="B31" s="201"/>
      <c r="C31" s="79">
        <v>8</v>
      </c>
      <c r="D31" s="195" t="s">
        <v>82</v>
      </c>
      <c r="E31" s="195"/>
      <c r="F31" s="195"/>
      <c r="G31" s="195"/>
      <c r="H31" s="195"/>
      <c r="I31" s="195"/>
      <c r="J31" s="195"/>
      <c r="K31" s="83"/>
      <c r="L31" s="83">
        <v>23</v>
      </c>
      <c r="M31" s="80">
        <v>30</v>
      </c>
      <c r="N31" s="91"/>
      <c r="O31" s="175">
        <v>2</v>
      </c>
      <c r="P31" s="175"/>
      <c r="Q31" s="80"/>
      <c r="R31" s="175"/>
      <c r="S31" s="175"/>
      <c r="T31" s="80">
        <v>1</v>
      </c>
      <c r="U31" s="175">
        <v>1</v>
      </c>
      <c r="V31" s="175"/>
      <c r="W31" s="80">
        <v>1</v>
      </c>
      <c r="X31" s="175">
        <f>IF(ISBLANK(W31),"",IF((MOD($W$22*W31,16)&gt;4),INT($W$22*W31/16)+0.5,INT($W$22*W31/16)))</f>
        <v>1</v>
      </c>
      <c r="Y31" s="175"/>
      <c r="Z31" s="80"/>
      <c r="AA31" s="175" t="str">
        <f t="shared" si="10"/>
        <v/>
      </c>
      <c r="AB31" s="175"/>
      <c r="AC31" s="80"/>
      <c r="AD31" s="175" t="str">
        <f t="shared" si="8"/>
        <v/>
      </c>
      <c r="AE31" s="175"/>
      <c r="AF31" s="80"/>
      <c r="AG31" s="175" t="str">
        <f t="shared" si="9"/>
        <v/>
      </c>
      <c r="AH31" s="181"/>
    </row>
    <row r="32" spans="1:34" ht="15.95" customHeight="1">
      <c r="A32" s="167"/>
      <c r="B32" s="201"/>
      <c r="C32" s="80">
        <v>9</v>
      </c>
      <c r="D32" s="198" t="s">
        <v>86</v>
      </c>
      <c r="E32" s="198"/>
      <c r="F32" s="198"/>
      <c r="G32" s="198"/>
      <c r="H32" s="198"/>
      <c r="I32" s="198"/>
      <c r="J32" s="198"/>
      <c r="K32" s="45">
        <v>12</v>
      </c>
      <c r="L32" s="45"/>
      <c r="M32" s="83">
        <v>128</v>
      </c>
      <c r="N32" s="92"/>
      <c r="O32" s="175">
        <f>IF(ISBLANK(D32),"",IF(U32="",0,U32)+IF(R32="",0,R32)+IF(X32="",0,X32)+IF(AA32="",0,AA32)+IF(AD32="",0,AD32)+IF(AG32="",0,AG32))</f>
        <v>0</v>
      </c>
      <c r="P32" s="175"/>
      <c r="Q32" s="46"/>
      <c r="R32" s="175" t="str">
        <f>IF(ISBLANK(Q32),"",IF((MOD($Q$22*Q32,16)&gt;4),INT($Q$22*Q32/16)+0.5,INT($Q$22*Q32/16)))</f>
        <v/>
      </c>
      <c r="S32" s="175"/>
      <c r="T32" s="45"/>
      <c r="U32" s="175" t="str">
        <f>IF(ISBLANK(T32),"",IF((MOD($T$22*T32,16)&gt;4),INT($T$22*T32/16)+0.5,INT($T$22*T32/16)))</f>
        <v/>
      </c>
      <c r="V32" s="175"/>
      <c r="W32" s="45"/>
      <c r="X32" s="175" t="str">
        <f>IF(ISBLANK(W32),"",IF((MOD($W$22*W32,16)&gt;4),INT($W$22*W32/16)+0.5,INT($W$22*W32/16)))</f>
        <v/>
      </c>
      <c r="Y32" s="175"/>
      <c r="Z32" s="45"/>
      <c r="AA32" s="175" t="str">
        <f t="shared" si="10"/>
        <v/>
      </c>
      <c r="AB32" s="175"/>
      <c r="AC32" s="45"/>
      <c r="AD32" s="175" t="str">
        <f t="shared" si="8"/>
        <v/>
      </c>
      <c r="AE32" s="175"/>
      <c r="AF32" s="45"/>
      <c r="AG32" s="175" t="str">
        <f t="shared" si="9"/>
        <v/>
      </c>
      <c r="AH32" s="181"/>
    </row>
    <row r="33" spans="1:34" ht="15.95" customHeight="1">
      <c r="A33" s="167"/>
      <c r="B33" s="201"/>
      <c r="C33" s="79">
        <v>10</v>
      </c>
      <c r="D33" s="184" t="s">
        <v>88</v>
      </c>
      <c r="E33" s="184"/>
      <c r="F33" s="184"/>
      <c r="G33" s="184"/>
      <c r="H33" s="184"/>
      <c r="I33" s="184"/>
      <c r="J33" s="184"/>
      <c r="K33" s="43"/>
      <c r="L33" s="81">
        <v>1234</v>
      </c>
      <c r="M33" s="80">
        <f>IF(ISBLANK(D33),"",Q33*$Q$22+$T$22*T33+$W$22*W33+Z33*$Z$22+$AC$22*AC33+AF33*$AF$22)</f>
        <v>0</v>
      </c>
      <c r="N33" s="91"/>
      <c r="O33" s="175">
        <f>IF(ISBLANK(D33),"",IF(U33="",0,U33)+IF(R33="",0,R33)+IF(X33="",0,X33)+IF(AA33="",0,AA33)+IF(AD33="",0,AD33)+IF(AG33="",0,AG33))</f>
        <v>0</v>
      </c>
      <c r="P33" s="175"/>
      <c r="Q33" s="43"/>
      <c r="R33" s="175" t="str">
        <f t="shared" ref="R33:R38" si="11">IF(ISBLANK(Q33),"",IF((MOD($Q$22*Q33,16)&gt;4),INT($Q$22*Q33/16)+0.5,INT($Q$22*Q33/16)))</f>
        <v/>
      </c>
      <c r="S33" s="175"/>
      <c r="T33" s="43"/>
      <c r="U33" s="175" t="str">
        <f t="shared" ref="U33:U38" si="12">IF(ISBLANK(T33),"",IF((MOD($T$22*T33,16)&gt;4),INT($T$22*T33/16)+0.5,INT($T$22*T33/16)))</f>
        <v/>
      </c>
      <c r="V33" s="175"/>
      <c r="W33" s="43"/>
      <c r="X33" s="175" t="str">
        <f t="shared" ref="X33:X38" si="13">IF(ISBLANK(W33),"",IF((MOD($W$22*W33,16)&gt;4),INT($W$22*W33/16)+0.5,INT($W$22*W33/16)))</f>
        <v/>
      </c>
      <c r="Y33" s="175"/>
      <c r="Z33" s="43"/>
      <c r="AA33" s="175" t="str">
        <f t="shared" si="10"/>
        <v/>
      </c>
      <c r="AB33" s="175"/>
      <c r="AC33" s="43"/>
      <c r="AD33" s="175" t="str">
        <f t="shared" si="8"/>
        <v/>
      </c>
      <c r="AE33" s="175"/>
      <c r="AF33" s="43"/>
      <c r="AG33" s="175" t="str">
        <f t="shared" si="9"/>
        <v/>
      </c>
      <c r="AH33" s="181"/>
    </row>
    <row r="34" spans="1:34" ht="15.95" customHeight="1">
      <c r="A34" s="167"/>
      <c r="B34" s="201"/>
      <c r="C34" s="79">
        <v>11</v>
      </c>
      <c r="D34" s="184" t="s">
        <v>87</v>
      </c>
      <c r="E34" s="184"/>
      <c r="F34" s="184"/>
      <c r="G34" s="184"/>
      <c r="H34" s="184"/>
      <c r="I34" s="184"/>
      <c r="J34" s="184"/>
      <c r="K34" s="43"/>
      <c r="L34" s="43">
        <v>2</v>
      </c>
      <c r="M34" s="80">
        <v>10</v>
      </c>
      <c r="N34" s="91"/>
      <c r="O34" s="175">
        <f t="shared" ref="O34:O38" si="14">IF(ISBLANK(D34),"",IF(U34="",0,U34)+IF(R34="",0,R34)+IF(X34="",0,X34)+IF(AA34="",0,AA34)+IF(AD34="",0,AD34)+IF(AG34="",0,AG34))</f>
        <v>1</v>
      </c>
      <c r="P34" s="175"/>
      <c r="Q34" s="43"/>
      <c r="R34" s="175" t="str">
        <f t="shared" si="11"/>
        <v/>
      </c>
      <c r="S34" s="175"/>
      <c r="T34" s="43">
        <v>1</v>
      </c>
      <c r="U34" s="175">
        <f t="shared" si="12"/>
        <v>1</v>
      </c>
      <c r="V34" s="175"/>
      <c r="W34" s="43"/>
      <c r="X34" s="175" t="str">
        <f t="shared" si="13"/>
        <v/>
      </c>
      <c r="Y34" s="175"/>
      <c r="Z34" s="43"/>
      <c r="AA34" s="175" t="str">
        <f t="shared" si="10"/>
        <v/>
      </c>
      <c r="AB34" s="175"/>
      <c r="AC34" s="43"/>
      <c r="AD34" s="175" t="str">
        <f t="shared" si="8"/>
        <v/>
      </c>
      <c r="AE34" s="175"/>
      <c r="AF34" s="43"/>
      <c r="AG34" s="175" t="str">
        <f t="shared" si="9"/>
        <v/>
      </c>
      <c r="AH34" s="181"/>
    </row>
    <row r="35" spans="1:34" ht="15.95" customHeight="1">
      <c r="A35" s="167"/>
      <c r="B35" s="201"/>
      <c r="C35" s="79">
        <v>12</v>
      </c>
      <c r="D35" s="184" t="s">
        <v>116</v>
      </c>
      <c r="E35" s="184"/>
      <c r="F35" s="184"/>
      <c r="G35" s="184"/>
      <c r="H35" s="184"/>
      <c r="I35" s="184"/>
      <c r="J35" s="184"/>
      <c r="K35" s="43"/>
      <c r="L35" s="43">
        <v>2</v>
      </c>
      <c r="M35" s="80">
        <v>36</v>
      </c>
      <c r="N35" s="91"/>
      <c r="O35" s="175">
        <f t="shared" si="14"/>
        <v>2</v>
      </c>
      <c r="P35" s="175"/>
      <c r="Q35" s="43"/>
      <c r="R35" s="175" t="str">
        <f t="shared" si="11"/>
        <v/>
      </c>
      <c r="S35" s="175"/>
      <c r="T35" s="43"/>
      <c r="U35" s="175">
        <v>2</v>
      </c>
      <c r="V35" s="175"/>
      <c r="W35" s="43"/>
      <c r="X35" s="175" t="str">
        <f t="shared" si="13"/>
        <v/>
      </c>
      <c r="Y35" s="175"/>
      <c r="Z35" s="43"/>
      <c r="AA35" s="175" t="str">
        <f t="shared" si="10"/>
        <v/>
      </c>
      <c r="AB35" s="175"/>
      <c r="AC35" s="43"/>
      <c r="AD35" s="175" t="str">
        <f t="shared" si="8"/>
        <v/>
      </c>
      <c r="AE35" s="175"/>
      <c r="AF35" s="43"/>
      <c r="AG35" s="175" t="str">
        <f t="shared" si="9"/>
        <v/>
      </c>
      <c r="AH35" s="181"/>
    </row>
    <row r="36" spans="1:34" ht="15.95" customHeight="1">
      <c r="A36" s="167"/>
      <c r="B36" s="201"/>
      <c r="C36" s="79">
        <v>13</v>
      </c>
      <c r="D36" s="184" t="s">
        <v>108</v>
      </c>
      <c r="E36" s="184"/>
      <c r="F36" s="184"/>
      <c r="G36" s="184"/>
      <c r="H36" s="184"/>
      <c r="I36" s="184"/>
      <c r="J36" s="184"/>
      <c r="K36" s="43">
        <v>23</v>
      </c>
      <c r="L36" s="43"/>
      <c r="M36" s="80">
        <v>128</v>
      </c>
      <c r="N36" s="91"/>
      <c r="O36" s="175">
        <f t="shared" si="14"/>
        <v>0</v>
      </c>
      <c r="P36" s="175"/>
      <c r="Q36" s="43"/>
      <c r="R36" s="175" t="str">
        <f t="shared" si="11"/>
        <v/>
      </c>
      <c r="S36" s="175"/>
      <c r="T36" s="43"/>
      <c r="U36" s="175" t="str">
        <f t="shared" si="12"/>
        <v/>
      </c>
      <c r="V36" s="175"/>
      <c r="W36" s="43"/>
      <c r="X36" s="175" t="str">
        <f t="shared" si="13"/>
        <v/>
      </c>
      <c r="Y36" s="175"/>
      <c r="Z36" s="43"/>
      <c r="AA36" s="175" t="str">
        <f t="shared" si="10"/>
        <v/>
      </c>
      <c r="AB36" s="175"/>
      <c r="AC36" s="43"/>
      <c r="AD36" s="175" t="str">
        <f t="shared" si="8"/>
        <v/>
      </c>
      <c r="AE36" s="175"/>
      <c r="AF36" s="43"/>
      <c r="AG36" s="175" t="str">
        <f t="shared" si="9"/>
        <v/>
      </c>
      <c r="AH36" s="181"/>
    </row>
    <row r="37" spans="1:34" ht="15.95" customHeight="1">
      <c r="A37" s="167"/>
      <c r="B37" s="201"/>
      <c r="C37" s="79">
        <v>14</v>
      </c>
      <c r="D37" s="184"/>
      <c r="E37" s="184"/>
      <c r="F37" s="184"/>
      <c r="G37" s="184"/>
      <c r="H37" s="184"/>
      <c r="I37" s="184"/>
      <c r="J37" s="184"/>
      <c r="K37" s="43"/>
      <c r="L37" s="43"/>
      <c r="M37" s="80" t="str">
        <f t="shared" ref="M37:M38" si="15">IF(ISBLANK(D37),"",Q37*$Q$22+$T$22*T37+$W$22*W37+Z37*$Z$22+$AC$22*AC37+AF37*$AF$22)</f>
        <v/>
      </c>
      <c r="N37" s="91"/>
      <c r="O37" s="175" t="str">
        <f t="shared" si="14"/>
        <v/>
      </c>
      <c r="P37" s="175"/>
      <c r="Q37" s="43"/>
      <c r="R37" s="175" t="str">
        <f t="shared" si="11"/>
        <v/>
      </c>
      <c r="S37" s="175"/>
      <c r="T37" s="43"/>
      <c r="U37" s="175" t="str">
        <f t="shared" si="12"/>
        <v/>
      </c>
      <c r="V37" s="175"/>
      <c r="W37" s="43"/>
      <c r="X37" s="175" t="str">
        <f t="shared" si="13"/>
        <v/>
      </c>
      <c r="Y37" s="175"/>
      <c r="Z37" s="43"/>
      <c r="AA37" s="175" t="str">
        <f t="shared" si="10"/>
        <v/>
      </c>
      <c r="AB37" s="175"/>
      <c r="AC37" s="43"/>
      <c r="AD37" s="175" t="str">
        <f t="shared" si="8"/>
        <v/>
      </c>
      <c r="AE37" s="175"/>
      <c r="AF37" s="43"/>
      <c r="AG37" s="175" t="str">
        <f t="shared" si="9"/>
        <v/>
      </c>
      <c r="AH37" s="181"/>
    </row>
    <row r="38" spans="1:34" ht="15.95" customHeight="1">
      <c r="A38" s="167"/>
      <c r="B38" s="202"/>
      <c r="C38" s="79">
        <v>15</v>
      </c>
      <c r="D38" s="184"/>
      <c r="E38" s="184"/>
      <c r="F38" s="184"/>
      <c r="G38" s="184"/>
      <c r="H38" s="184"/>
      <c r="I38" s="184"/>
      <c r="J38" s="184"/>
      <c r="K38" s="43"/>
      <c r="L38" s="43"/>
      <c r="M38" s="80" t="str">
        <f t="shared" si="15"/>
        <v/>
      </c>
      <c r="N38" s="91"/>
      <c r="O38" s="175" t="str">
        <f t="shared" si="14"/>
        <v/>
      </c>
      <c r="P38" s="175"/>
      <c r="Q38" s="43"/>
      <c r="R38" s="175" t="str">
        <f t="shared" si="11"/>
        <v/>
      </c>
      <c r="S38" s="175"/>
      <c r="T38" s="43"/>
      <c r="U38" s="175" t="str">
        <f t="shared" si="12"/>
        <v/>
      </c>
      <c r="V38" s="175"/>
      <c r="W38" s="43"/>
      <c r="X38" s="175" t="str">
        <f t="shared" si="13"/>
        <v/>
      </c>
      <c r="Y38" s="175"/>
      <c r="Z38" s="43"/>
      <c r="AA38" s="175" t="str">
        <f t="shared" si="10"/>
        <v/>
      </c>
      <c r="AB38" s="175"/>
      <c r="AC38" s="43"/>
      <c r="AD38" s="175" t="str">
        <f t="shared" si="8"/>
        <v/>
      </c>
      <c r="AE38" s="175"/>
      <c r="AF38" s="43"/>
      <c r="AG38" s="175" t="str">
        <f t="shared" si="9"/>
        <v/>
      </c>
      <c r="AH38" s="181"/>
    </row>
    <row r="39" spans="1:34" ht="15.95" customHeight="1">
      <c r="A39" s="167"/>
      <c r="B39" s="197" t="s">
        <v>48</v>
      </c>
      <c r="C39" s="79">
        <v>16</v>
      </c>
      <c r="D39" s="195" t="s">
        <v>49</v>
      </c>
      <c r="E39" s="195"/>
      <c r="F39" s="195"/>
      <c r="G39" s="195"/>
      <c r="H39" s="195"/>
      <c r="I39" s="195"/>
      <c r="J39" s="195"/>
      <c r="K39" s="83"/>
      <c r="L39" s="83">
        <v>2</v>
      </c>
      <c r="M39" s="80">
        <v>24</v>
      </c>
      <c r="N39" s="91"/>
      <c r="O39" s="175">
        <v>1</v>
      </c>
      <c r="P39" s="175"/>
      <c r="Q39" s="83"/>
      <c r="R39" s="175" t="str">
        <f>IF(ISBLANK(Q39),"",IF((MOD($Q$22*Q39,16)&gt;4),INT($Q$22*Q39/16)+0.5,INT($Q$22*Q39/16)))</f>
        <v/>
      </c>
      <c r="S39" s="175"/>
      <c r="T39" s="80">
        <v>4</v>
      </c>
      <c r="U39" s="175">
        <v>1</v>
      </c>
      <c r="V39" s="175"/>
      <c r="W39" s="80"/>
      <c r="X39" s="175" t="str">
        <f>IF(ISBLANK(W39),"",IF((MOD($W$22*W39,16)&gt;4),INT($W$22*W39/16)+0.5,INT($W$22*W39/16)))</f>
        <v/>
      </c>
      <c r="Y39" s="175"/>
      <c r="Z39" s="80"/>
      <c r="AA39" s="175" t="str">
        <f>IF(ISBLANK(Z39),"",IF((MOD($Z$22*Z39,16)&gt;4),INT($Z$22*Z39/16)+0.5,INT($Z$22*Z39/16)))</f>
        <v/>
      </c>
      <c r="AB39" s="175"/>
      <c r="AC39" s="80"/>
      <c r="AD39" s="175" t="str">
        <f>IF(ISBLANK(AC39),"",IF((MOD($AC$22*AC39,16)&gt;4),INT($AC$22*AC39/16)+0.5,INT($AC$22*AC39/16)))</f>
        <v/>
      </c>
      <c r="AE39" s="175"/>
      <c r="AF39" s="80"/>
      <c r="AG39" s="175" t="str">
        <f>IF(ISBLANK(AF39),"",IF((MOD($AF$22*AF39,16)&gt;4),INT($AF$22*AF39/16)+0.5,INT($AF$22*AF39/16)))</f>
        <v/>
      </c>
      <c r="AH39" s="181"/>
    </row>
    <row r="40" spans="1:34" ht="15.95" customHeight="1">
      <c r="A40" s="167"/>
      <c r="B40" s="197"/>
      <c r="C40" s="79">
        <v>17</v>
      </c>
      <c r="D40" s="195" t="s">
        <v>50</v>
      </c>
      <c r="E40" s="195"/>
      <c r="F40" s="195"/>
      <c r="G40" s="195"/>
      <c r="H40" s="195"/>
      <c r="I40" s="195"/>
      <c r="J40" s="195"/>
      <c r="K40" s="83"/>
      <c r="L40" s="83">
        <v>3</v>
      </c>
      <c r="M40" s="80">
        <v>24</v>
      </c>
      <c r="N40" s="91"/>
      <c r="O40" s="175">
        <v>1</v>
      </c>
      <c r="P40" s="175"/>
      <c r="Q40" s="83"/>
      <c r="R40" s="175" t="str">
        <f>IF(ISBLANK(Q40),"",IF((MOD($Q$22*Q40,16)&gt;4),INT($Q$22*Q40/16)+0.5,INT($Q$22*Q40/16)))</f>
        <v/>
      </c>
      <c r="S40" s="175"/>
      <c r="T40" s="80"/>
      <c r="U40" s="175" t="str">
        <f>IF(ISBLANK(T40),"",IF((MOD($T$22*T40,16)&gt;4),INT($T$22*T40/16)+0.5,INT($T$22*T40/16)))</f>
        <v/>
      </c>
      <c r="V40" s="175"/>
      <c r="W40" s="80">
        <v>4</v>
      </c>
      <c r="X40" s="175">
        <v>1</v>
      </c>
      <c r="Y40" s="175"/>
      <c r="Z40" s="80"/>
      <c r="AA40" s="175" t="str">
        <f>IF(ISBLANK(Z40),"",IF((MOD($Z$22*Z40,16)&gt;4),INT($Z$22*Z40/16)+0.5,INT($Z$22*Z40/16)))</f>
        <v/>
      </c>
      <c r="AB40" s="175"/>
      <c r="AC40" s="80"/>
      <c r="AD40" s="175" t="str">
        <f>IF(ISBLANK(AC40),"",IF((MOD($AC$22*AC40,16)&gt;4),INT($AC$22*AC40/16)+0.5,INT($AC$22*AC40/16)))</f>
        <v/>
      </c>
      <c r="AE40" s="175"/>
      <c r="AF40" s="80"/>
      <c r="AG40" s="175" t="str">
        <f>IF(ISBLANK(AF40),"",IF((MOD($AF$22*AF40,16)&gt;4),INT($AF$22*AF40/16)+0.5,INT($AF$22*AF40/16)))</f>
        <v/>
      </c>
      <c r="AH40" s="181"/>
    </row>
    <row r="41" spans="1:34" ht="15.95" customHeight="1">
      <c r="A41" s="167"/>
      <c r="B41" s="197"/>
      <c r="C41" s="79">
        <v>18</v>
      </c>
      <c r="D41" s="196" t="s">
        <v>65</v>
      </c>
      <c r="E41" s="196"/>
      <c r="F41" s="196"/>
      <c r="G41" s="196"/>
      <c r="H41" s="196"/>
      <c r="I41" s="196"/>
      <c r="J41" s="196"/>
      <c r="K41" s="83"/>
      <c r="L41" s="83">
        <v>4</v>
      </c>
      <c r="M41" s="80">
        <v>24</v>
      </c>
      <c r="N41" s="91"/>
      <c r="O41" s="175">
        <v>1</v>
      </c>
      <c r="P41" s="175"/>
      <c r="Q41" s="83"/>
      <c r="R41" s="189" t="str">
        <f>IF(ISBLANK(Q41),"",IF((MOD($Q$22*Q41,16)&gt;4),INT($Q$22*Q41/16)+0.5,INT($Q$22*Q41/16)))</f>
        <v/>
      </c>
      <c r="S41" s="189"/>
      <c r="T41" s="83"/>
      <c r="U41" s="189" t="str">
        <f>IF(ISBLANK(T41),"",IF((MOD($T$22*T41,16)&gt;4),INT($T$22*T41/16)+0.5,INT($T$22*T41/16)))</f>
        <v/>
      </c>
      <c r="V41" s="189"/>
      <c r="W41" s="83"/>
      <c r="X41" s="189" t="str">
        <f>IF(ISBLANK(W41),"",IF((MOD($W$22*W41,16)&gt;4),INT($W$22*W41/16)+0.5,INT($W$22*W41/16)))</f>
        <v/>
      </c>
      <c r="Y41" s="189"/>
      <c r="Z41" s="83">
        <v>4</v>
      </c>
      <c r="AA41" s="189">
        <v>1</v>
      </c>
      <c r="AB41" s="189"/>
      <c r="AC41" s="83"/>
      <c r="AD41" s="189" t="str">
        <f>IF(ISBLANK(AC41),"",IF((MOD($AC$22*AC41,16)&gt;4),INT($AC$22*AC41/16)+0.5,INT($AC$22*AC41/16)))</f>
        <v/>
      </c>
      <c r="AE41" s="189"/>
      <c r="AF41" s="83"/>
      <c r="AG41" s="175" t="str">
        <f>IF(ISBLANK(AF41),"",IF((MOD($AF$22*AF41,16)&gt;4),INT($AF$22*AF41/16)+0.5,INT($AF$22*AF41/16)))</f>
        <v/>
      </c>
      <c r="AH41" s="181"/>
    </row>
    <row r="42" spans="1:34" ht="15.95" customHeight="1">
      <c r="A42" s="167"/>
      <c r="B42" s="197"/>
      <c r="C42" s="79">
        <v>19</v>
      </c>
      <c r="D42" s="195" t="s">
        <v>73</v>
      </c>
      <c r="E42" s="195"/>
      <c r="F42" s="195"/>
      <c r="G42" s="195"/>
      <c r="H42" s="195"/>
      <c r="I42" s="195"/>
      <c r="J42" s="195"/>
      <c r="K42" s="80"/>
      <c r="L42" s="80">
        <v>5</v>
      </c>
      <c r="M42" s="80">
        <v>24</v>
      </c>
      <c r="N42" s="91"/>
      <c r="O42" s="175">
        <v>1</v>
      </c>
      <c r="P42" s="175"/>
      <c r="Q42" s="80"/>
      <c r="R42" s="175" t="str">
        <f>IF(ISBLANK(Q42),"",IF((MOD($Q$22*Q42,16)&gt;4),INT($Q$22*Q42/16)+0.5,INT($Q$22*Q42/16)))</f>
        <v/>
      </c>
      <c r="S42" s="175"/>
      <c r="T42" s="80"/>
      <c r="U42" s="175" t="str">
        <f>IF(ISBLANK(T42),"",IF((MOD($T$22*T42,16)&gt;4),INT($T$22*T42/16)+0.5,INT($T$22*T42/16)))</f>
        <v/>
      </c>
      <c r="V42" s="175"/>
      <c r="W42" s="80"/>
      <c r="X42" s="175" t="str">
        <f>IF(ISBLANK(W42),"",IF((MOD($W$22*W42,16)&gt;4),INT($W$22*W42/16)+0.5,INT($W$22*W42/16)))</f>
        <v/>
      </c>
      <c r="Y42" s="175"/>
      <c r="Z42" s="80"/>
      <c r="AA42" s="175" t="str">
        <f>IF(ISBLANK(Z42),"",IF((MOD($Z$22*Z42,16)&gt;4),INT($Z$22*Z42/16)+0.5,INT($Z$22*Z42/16)))</f>
        <v/>
      </c>
      <c r="AB42" s="175"/>
      <c r="AC42" s="80">
        <v>4</v>
      </c>
      <c r="AD42" s="175">
        <v>1</v>
      </c>
      <c r="AE42" s="175"/>
      <c r="AF42" s="80"/>
      <c r="AG42" s="175" t="str">
        <f>IF(ISBLANK(AF42),"",IF((MOD($AF$22*AF42,16)&gt;4),INT($AF$22*AF42/16)+0.5,INT($AF$22*AF42/16)))</f>
        <v/>
      </c>
      <c r="AH42" s="181"/>
    </row>
    <row r="43" spans="1:34" ht="15.95" customHeight="1">
      <c r="A43" s="167"/>
      <c r="B43" s="183" t="s">
        <v>78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94"/>
      <c r="M43" s="83">
        <f>SUM(M24:N42)-48</f>
        <v>838</v>
      </c>
      <c r="N43" s="92"/>
      <c r="O43" s="189">
        <f>SUM(O24:P42)-2</f>
        <v>34.5</v>
      </c>
      <c r="P43" s="189"/>
      <c r="Q43" s="83">
        <f>SUM(Q24:Q42)</f>
        <v>6</v>
      </c>
      <c r="R43" s="189">
        <f>SUM(R24:S42)</f>
        <v>12</v>
      </c>
      <c r="S43" s="189"/>
      <c r="T43" s="83">
        <f>SUM(T24:T42)</f>
        <v>13</v>
      </c>
      <c r="U43" s="189">
        <f>SUM(U24:V42)</f>
        <v>14.5</v>
      </c>
      <c r="V43" s="189"/>
      <c r="W43" s="83">
        <f>SUM(W24:W42)</f>
        <v>6</v>
      </c>
      <c r="X43" s="189">
        <f>SUM(X24:Y42)</f>
        <v>6.5</v>
      </c>
      <c r="Y43" s="189"/>
      <c r="Z43" s="83">
        <f>SUM(Z24:Z42)</f>
        <v>4</v>
      </c>
      <c r="AA43" s="189">
        <f>SUM(AA24:AB42)</f>
        <v>2.5</v>
      </c>
      <c r="AB43" s="189"/>
      <c r="AC43" s="83">
        <f>SUM(AC24:AC42)</f>
        <v>4</v>
      </c>
      <c r="AD43" s="189">
        <f>SUM(AD24:AE42)</f>
        <v>1</v>
      </c>
      <c r="AE43" s="189"/>
      <c r="AF43" s="83">
        <f>SUM(AF24:AF42)</f>
        <v>0</v>
      </c>
      <c r="AG43" s="189">
        <f>SUM(AG24:AH42)</f>
        <v>0</v>
      </c>
      <c r="AH43" s="190"/>
    </row>
    <row r="44" spans="1:34" ht="15.95" customHeight="1">
      <c r="A44" s="191" t="s">
        <v>105</v>
      </c>
      <c r="B44" s="167" t="s">
        <v>99</v>
      </c>
      <c r="C44" s="79">
        <v>1</v>
      </c>
      <c r="D44" s="184"/>
      <c r="E44" s="184"/>
      <c r="F44" s="184"/>
      <c r="G44" s="184"/>
      <c r="H44" s="184"/>
      <c r="I44" s="184"/>
      <c r="J44" s="184"/>
      <c r="K44" s="43"/>
      <c r="L44" s="43"/>
      <c r="M44" s="91" t="str">
        <f t="shared" ref="M44:M88" si="16">IF(ISBLANK(D44),"",Q44*$Q$22+$T$22*T44+$W$22*W44+Z44*$Z$22+$AC$22*AC44+AF44*$AF$22)</f>
        <v/>
      </c>
      <c r="N44" s="91"/>
      <c r="O44" s="175" t="str">
        <f t="shared" ref="O44:O88" si="17">IF(ISBLANK(D44),"",IF(U44="",0,U44)+IF(R44="",0,R44)+IF(X44="",0,X44)+IF(AA44="",0,AA44)+IF(AD44="",0,AD44)+IF(AG44="",0,AG44))</f>
        <v/>
      </c>
      <c r="P44" s="175"/>
      <c r="Q44" s="43"/>
      <c r="R44" s="175" t="str">
        <f t="shared" ref="R44:R88" si="18">IF(ISBLANK(Q44),"",IF((MOD($Q$22*Q44,16)&gt;4),INT($Q$22*Q44/16)+0.5,INT($Q$22*Q44/16)))</f>
        <v/>
      </c>
      <c r="S44" s="175"/>
      <c r="T44" s="43"/>
      <c r="U44" s="175" t="str">
        <f t="shared" ref="U44:U88" si="19">IF(ISBLANK(T44),"",IF((MOD($T$22*T44,16)&gt;4),INT($T$22*T44/16)+0.5,INT($T$22*T44/16)))</f>
        <v/>
      </c>
      <c r="V44" s="175"/>
      <c r="W44" s="43"/>
      <c r="X44" s="175" t="str">
        <f t="shared" ref="X44:X88" si="20">IF(ISBLANK(W44),"",IF((MOD($W$22*W44,16)&gt;4),INT($W$22*W44/16)+0.5,INT($W$22*W44/16)))</f>
        <v/>
      </c>
      <c r="Y44" s="175"/>
      <c r="Z44" s="43"/>
      <c r="AA44" s="175" t="str">
        <f t="shared" ref="AA44:AA88" si="21">IF(ISBLANK(Z44),"",IF((MOD($Z$22*Z44,16)&gt;4),INT($Z$22*Z44/16)+0.5,INT($Z$22*Z44/16)))</f>
        <v/>
      </c>
      <c r="AB44" s="175"/>
      <c r="AC44" s="43"/>
      <c r="AD44" s="175" t="str">
        <f t="shared" ref="AD44:AD88" si="22">IF(ISBLANK(AC44),"",IF((MOD($AC$22*AC44,16)&gt;4),INT($AC$22*AC44/16)+0.5,INT($AC$22*AC44/16)))</f>
        <v/>
      </c>
      <c r="AE44" s="175"/>
      <c r="AF44" s="43"/>
      <c r="AG44" s="175" t="str">
        <f t="shared" ref="AG44:AG88" si="23">IF(ISBLANK(AF44),"",IF((MOD($AF$22*AF44,16)&gt;4),INT($AF$22*AF44/16)+0.5,INT($AF$22*AF44/16)))</f>
        <v/>
      </c>
      <c r="AH44" s="181"/>
    </row>
    <row r="45" spans="1:34" ht="15.95" customHeight="1">
      <c r="A45" s="192"/>
      <c r="B45" s="167"/>
      <c r="C45" s="80">
        <v>2</v>
      </c>
      <c r="D45" s="184"/>
      <c r="E45" s="184"/>
      <c r="F45" s="184"/>
      <c r="G45" s="184"/>
      <c r="H45" s="184"/>
      <c r="I45" s="184"/>
      <c r="J45" s="184"/>
      <c r="K45" s="43"/>
      <c r="L45" s="43"/>
      <c r="M45" s="91" t="str">
        <f t="shared" si="16"/>
        <v/>
      </c>
      <c r="N45" s="91"/>
      <c r="O45" s="175" t="str">
        <f t="shared" si="17"/>
        <v/>
      </c>
      <c r="P45" s="175"/>
      <c r="Q45" s="43"/>
      <c r="R45" s="175" t="str">
        <f t="shared" si="18"/>
        <v/>
      </c>
      <c r="S45" s="175"/>
      <c r="T45" s="43"/>
      <c r="U45" s="175" t="str">
        <f t="shared" si="19"/>
        <v/>
      </c>
      <c r="V45" s="175"/>
      <c r="W45" s="43"/>
      <c r="X45" s="175" t="str">
        <f t="shared" si="20"/>
        <v/>
      </c>
      <c r="Y45" s="175"/>
      <c r="Z45" s="43"/>
      <c r="AA45" s="175" t="str">
        <f t="shared" si="21"/>
        <v/>
      </c>
      <c r="AB45" s="175"/>
      <c r="AC45" s="43"/>
      <c r="AD45" s="175" t="str">
        <f t="shared" si="22"/>
        <v/>
      </c>
      <c r="AE45" s="175"/>
      <c r="AF45" s="43"/>
      <c r="AG45" s="175" t="str">
        <f t="shared" si="23"/>
        <v/>
      </c>
      <c r="AH45" s="181"/>
    </row>
    <row r="46" spans="1:34" ht="15.95" customHeight="1">
      <c r="A46" s="192"/>
      <c r="B46" s="167"/>
      <c r="C46" s="79">
        <v>3</v>
      </c>
      <c r="D46" s="184"/>
      <c r="E46" s="184"/>
      <c r="F46" s="184"/>
      <c r="G46" s="184"/>
      <c r="H46" s="184"/>
      <c r="I46" s="184"/>
      <c r="J46" s="184"/>
      <c r="K46" s="43"/>
      <c r="L46" s="43"/>
      <c r="M46" s="91" t="str">
        <f t="shared" si="16"/>
        <v/>
      </c>
      <c r="N46" s="91"/>
      <c r="O46" s="175" t="str">
        <f t="shared" si="17"/>
        <v/>
      </c>
      <c r="P46" s="175"/>
      <c r="Q46" s="43"/>
      <c r="R46" s="175" t="str">
        <f t="shared" si="18"/>
        <v/>
      </c>
      <c r="S46" s="175"/>
      <c r="T46" s="43"/>
      <c r="U46" s="175" t="str">
        <f t="shared" si="19"/>
        <v/>
      </c>
      <c r="V46" s="175"/>
      <c r="W46" s="43"/>
      <c r="X46" s="175" t="str">
        <f t="shared" si="20"/>
        <v/>
      </c>
      <c r="Y46" s="175"/>
      <c r="Z46" s="43"/>
      <c r="AA46" s="175" t="str">
        <f t="shared" si="21"/>
        <v/>
      </c>
      <c r="AB46" s="175"/>
      <c r="AC46" s="43"/>
      <c r="AD46" s="175" t="str">
        <f t="shared" si="22"/>
        <v/>
      </c>
      <c r="AE46" s="175"/>
      <c r="AF46" s="43"/>
      <c r="AG46" s="175" t="str">
        <f t="shared" si="23"/>
        <v/>
      </c>
      <c r="AH46" s="181"/>
    </row>
    <row r="47" spans="1:34" ht="15.95" customHeight="1">
      <c r="A47" s="192"/>
      <c r="B47" s="167"/>
      <c r="C47" s="79">
        <v>4</v>
      </c>
      <c r="D47" s="184"/>
      <c r="E47" s="184"/>
      <c r="F47" s="184"/>
      <c r="G47" s="184"/>
      <c r="H47" s="184"/>
      <c r="I47" s="184"/>
      <c r="J47" s="184"/>
      <c r="K47" s="43"/>
      <c r="L47" s="43"/>
      <c r="M47" s="91" t="str">
        <f t="shared" si="16"/>
        <v/>
      </c>
      <c r="N47" s="91"/>
      <c r="O47" s="175" t="str">
        <f t="shared" si="17"/>
        <v/>
      </c>
      <c r="P47" s="175"/>
      <c r="Q47" s="43"/>
      <c r="R47" s="175" t="str">
        <f t="shared" si="18"/>
        <v/>
      </c>
      <c r="S47" s="175"/>
      <c r="T47" s="43"/>
      <c r="U47" s="175" t="str">
        <f t="shared" si="19"/>
        <v/>
      </c>
      <c r="V47" s="175"/>
      <c r="W47" s="43"/>
      <c r="X47" s="175" t="str">
        <f t="shared" si="20"/>
        <v/>
      </c>
      <c r="Y47" s="175"/>
      <c r="Z47" s="43"/>
      <c r="AA47" s="175" t="str">
        <f t="shared" si="21"/>
        <v/>
      </c>
      <c r="AB47" s="175"/>
      <c r="AC47" s="43"/>
      <c r="AD47" s="175" t="str">
        <f t="shared" si="22"/>
        <v/>
      </c>
      <c r="AE47" s="175"/>
      <c r="AF47" s="43"/>
      <c r="AG47" s="175" t="str">
        <f t="shared" si="23"/>
        <v/>
      </c>
      <c r="AH47" s="181"/>
    </row>
    <row r="48" spans="1:34" ht="15.95" customHeight="1">
      <c r="A48" s="192"/>
      <c r="B48" s="167"/>
      <c r="C48" s="80">
        <v>5</v>
      </c>
      <c r="D48" s="184"/>
      <c r="E48" s="184"/>
      <c r="F48" s="184"/>
      <c r="G48" s="184"/>
      <c r="H48" s="184"/>
      <c r="I48" s="184"/>
      <c r="J48" s="184"/>
      <c r="K48" s="43"/>
      <c r="L48" s="43"/>
      <c r="M48" s="91" t="str">
        <f t="shared" si="16"/>
        <v/>
      </c>
      <c r="N48" s="91"/>
      <c r="O48" s="175" t="str">
        <f t="shared" si="17"/>
        <v/>
      </c>
      <c r="P48" s="175"/>
      <c r="Q48" s="43"/>
      <c r="R48" s="175" t="str">
        <f t="shared" si="18"/>
        <v/>
      </c>
      <c r="S48" s="175"/>
      <c r="T48" s="43"/>
      <c r="U48" s="175" t="str">
        <f t="shared" si="19"/>
        <v/>
      </c>
      <c r="V48" s="175"/>
      <c r="W48" s="43"/>
      <c r="X48" s="175" t="str">
        <f t="shared" si="20"/>
        <v/>
      </c>
      <c r="Y48" s="175"/>
      <c r="Z48" s="43"/>
      <c r="AA48" s="175" t="str">
        <f t="shared" si="21"/>
        <v/>
      </c>
      <c r="AB48" s="175"/>
      <c r="AC48" s="43"/>
      <c r="AD48" s="175" t="str">
        <f t="shared" si="22"/>
        <v/>
      </c>
      <c r="AE48" s="175"/>
      <c r="AF48" s="43"/>
      <c r="AG48" s="175" t="str">
        <f t="shared" si="23"/>
        <v/>
      </c>
      <c r="AH48" s="181"/>
    </row>
    <row r="49" spans="1:34" ht="15.95" customHeight="1">
      <c r="A49" s="192"/>
      <c r="B49" s="167"/>
      <c r="C49" s="79">
        <v>6</v>
      </c>
      <c r="D49" s="184"/>
      <c r="E49" s="184"/>
      <c r="F49" s="184"/>
      <c r="G49" s="184"/>
      <c r="H49" s="184"/>
      <c r="I49" s="184"/>
      <c r="J49" s="184"/>
      <c r="K49" s="43"/>
      <c r="L49" s="43"/>
      <c r="M49" s="91" t="str">
        <f t="shared" si="16"/>
        <v/>
      </c>
      <c r="N49" s="91"/>
      <c r="O49" s="175" t="str">
        <f t="shared" si="17"/>
        <v/>
      </c>
      <c r="P49" s="175"/>
      <c r="Q49" s="43"/>
      <c r="R49" s="175" t="str">
        <f t="shared" si="18"/>
        <v/>
      </c>
      <c r="S49" s="175"/>
      <c r="T49" s="43"/>
      <c r="U49" s="175" t="str">
        <f t="shared" si="19"/>
        <v/>
      </c>
      <c r="V49" s="175"/>
      <c r="W49" s="43"/>
      <c r="X49" s="175" t="str">
        <f t="shared" si="20"/>
        <v/>
      </c>
      <c r="Y49" s="175"/>
      <c r="Z49" s="43"/>
      <c r="AA49" s="175" t="str">
        <f t="shared" si="21"/>
        <v/>
      </c>
      <c r="AB49" s="175"/>
      <c r="AC49" s="43"/>
      <c r="AD49" s="175" t="str">
        <f t="shared" si="22"/>
        <v/>
      </c>
      <c r="AE49" s="175"/>
      <c r="AF49" s="43"/>
      <c r="AG49" s="175" t="str">
        <f t="shared" si="23"/>
        <v/>
      </c>
      <c r="AH49" s="181"/>
    </row>
    <row r="50" spans="1:34" ht="15.95" customHeight="1">
      <c r="A50" s="192"/>
      <c r="B50" s="167"/>
      <c r="C50" s="79">
        <v>7</v>
      </c>
      <c r="D50" s="184"/>
      <c r="E50" s="184"/>
      <c r="F50" s="184"/>
      <c r="G50" s="184"/>
      <c r="H50" s="184"/>
      <c r="I50" s="184"/>
      <c r="J50" s="184"/>
      <c r="K50" s="43"/>
      <c r="L50" s="43"/>
      <c r="M50" s="91" t="str">
        <f t="shared" si="16"/>
        <v/>
      </c>
      <c r="N50" s="91"/>
      <c r="O50" s="175" t="str">
        <f t="shared" si="17"/>
        <v/>
      </c>
      <c r="P50" s="175"/>
      <c r="Q50" s="43"/>
      <c r="R50" s="175" t="str">
        <f t="shared" si="18"/>
        <v/>
      </c>
      <c r="S50" s="175"/>
      <c r="T50" s="43"/>
      <c r="U50" s="175" t="str">
        <f t="shared" si="19"/>
        <v/>
      </c>
      <c r="V50" s="175"/>
      <c r="W50" s="43"/>
      <c r="X50" s="175" t="str">
        <f t="shared" si="20"/>
        <v/>
      </c>
      <c r="Y50" s="175"/>
      <c r="Z50" s="43"/>
      <c r="AA50" s="175" t="str">
        <f t="shared" si="21"/>
        <v/>
      </c>
      <c r="AB50" s="175"/>
      <c r="AC50" s="43"/>
      <c r="AD50" s="175" t="str">
        <f t="shared" si="22"/>
        <v/>
      </c>
      <c r="AE50" s="175"/>
      <c r="AF50" s="43"/>
      <c r="AG50" s="175" t="str">
        <f t="shared" si="23"/>
        <v/>
      </c>
      <c r="AH50" s="181"/>
    </row>
    <row r="51" spans="1:34" ht="15.95" customHeight="1">
      <c r="A51" s="192"/>
      <c r="B51" s="167"/>
      <c r="C51" s="80">
        <v>8</v>
      </c>
      <c r="D51" s="184"/>
      <c r="E51" s="184"/>
      <c r="F51" s="184"/>
      <c r="G51" s="184"/>
      <c r="H51" s="184"/>
      <c r="I51" s="184"/>
      <c r="J51" s="184"/>
      <c r="K51" s="43"/>
      <c r="L51" s="43"/>
      <c r="M51" s="91" t="str">
        <f t="shared" si="16"/>
        <v/>
      </c>
      <c r="N51" s="91"/>
      <c r="O51" s="175" t="str">
        <f t="shared" si="17"/>
        <v/>
      </c>
      <c r="P51" s="175"/>
      <c r="Q51" s="43"/>
      <c r="R51" s="175" t="str">
        <f t="shared" si="18"/>
        <v/>
      </c>
      <c r="S51" s="175"/>
      <c r="T51" s="43"/>
      <c r="U51" s="175" t="str">
        <f t="shared" si="19"/>
        <v/>
      </c>
      <c r="V51" s="175"/>
      <c r="W51" s="43"/>
      <c r="X51" s="175" t="str">
        <f t="shared" si="20"/>
        <v/>
      </c>
      <c r="Y51" s="175"/>
      <c r="Z51" s="43"/>
      <c r="AA51" s="175" t="str">
        <f t="shared" si="21"/>
        <v/>
      </c>
      <c r="AB51" s="175"/>
      <c r="AC51" s="43"/>
      <c r="AD51" s="175" t="str">
        <f t="shared" si="22"/>
        <v/>
      </c>
      <c r="AE51" s="175"/>
      <c r="AF51" s="43"/>
      <c r="AG51" s="175" t="str">
        <f t="shared" si="23"/>
        <v/>
      </c>
      <c r="AH51" s="181"/>
    </row>
    <row r="52" spans="1:34" ht="15.95" customHeight="1">
      <c r="A52" s="192"/>
      <c r="B52" s="167"/>
      <c r="C52" s="79">
        <v>9</v>
      </c>
      <c r="D52" s="184"/>
      <c r="E52" s="184"/>
      <c r="F52" s="184"/>
      <c r="G52" s="184"/>
      <c r="H52" s="184"/>
      <c r="I52" s="184"/>
      <c r="J52" s="184"/>
      <c r="K52" s="43"/>
      <c r="L52" s="43"/>
      <c r="M52" s="91" t="str">
        <f t="shared" si="16"/>
        <v/>
      </c>
      <c r="N52" s="91"/>
      <c r="O52" s="175" t="str">
        <f t="shared" si="17"/>
        <v/>
      </c>
      <c r="P52" s="175"/>
      <c r="Q52" s="43"/>
      <c r="R52" s="175" t="str">
        <f t="shared" si="18"/>
        <v/>
      </c>
      <c r="S52" s="175"/>
      <c r="T52" s="43"/>
      <c r="U52" s="175" t="str">
        <f t="shared" si="19"/>
        <v/>
      </c>
      <c r="V52" s="175"/>
      <c r="W52" s="43"/>
      <c r="X52" s="175" t="str">
        <f t="shared" si="20"/>
        <v/>
      </c>
      <c r="Y52" s="175"/>
      <c r="Z52" s="43"/>
      <c r="AA52" s="175" t="str">
        <f t="shared" si="21"/>
        <v/>
      </c>
      <c r="AB52" s="175"/>
      <c r="AC52" s="43"/>
      <c r="AD52" s="175" t="str">
        <f t="shared" si="22"/>
        <v/>
      </c>
      <c r="AE52" s="175"/>
      <c r="AF52" s="43"/>
      <c r="AG52" s="175" t="str">
        <f t="shared" si="23"/>
        <v/>
      </c>
      <c r="AH52" s="181"/>
    </row>
    <row r="53" spans="1:34" ht="15.95" customHeight="1">
      <c r="A53" s="192"/>
      <c r="B53" s="167"/>
      <c r="C53" s="79">
        <v>10</v>
      </c>
      <c r="D53" s="184"/>
      <c r="E53" s="184"/>
      <c r="F53" s="184"/>
      <c r="G53" s="184"/>
      <c r="H53" s="184"/>
      <c r="I53" s="184"/>
      <c r="J53" s="184"/>
      <c r="K53" s="43"/>
      <c r="L53" s="43"/>
      <c r="M53" s="91" t="str">
        <f t="shared" si="16"/>
        <v/>
      </c>
      <c r="N53" s="91"/>
      <c r="O53" s="175" t="str">
        <f t="shared" si="17"/>
        <v/>
      </c>
      <c r="P53" s="175"/>
      <c r="Q53" s="43"/>
      <c r="R53" s="175" t="str">
        <f t="shared" si="18"/>
        <v/>
      </c>
      <c r="S53" s="175"/>
      <c r="T53" s="43"/>
      <c r="U53" s="175" t="str">
        <f t="shared" si="19"/>
        <v/>
      </c>
      <c r="V53" s="175"/>
      <c r="W53" s="43"/>
      <c r="X53" s="175" t="str">
        <f t="shared" si="20"/>
        <v/>
      </c>
      <c r="Y53" s="175"/>
      <c r="Z53" s="43"/>
      <c r="AA53" s="175" t="str">
        <f t="shared" si="21"/>
        <v/>
      </c>
      <c r="AB53" s="175"/>
      <c r="AC53" s="43"/>
      <c r="AD53" s="175" t="str">
        <f t="shared" si="22"/>
        <v/>
      </c>
      <c r="AE53" s="175"/>
      <c r="AF53" s="43"/>
      <c r="AG53" s="175" t="str">
        <f t="shared" si="23"/>
        <v/>
      </c>
      <c r="AH53" s="181"/>
    </row>
    <row r="54" spans="1:34" ht="15.95" customHeight="1">
      <c r="A54" s="192"/>
      <c r="B54" s="167"/>
      <c r="C54" s="80">
        <v>11</v>
      </c>
      <c r="D54" s="184"/>
      <c r="E54" s="184"/>
      <c r="F54" s="184"/>
      <c r="G54" s="184"/>
      <c r="H54" s="184"/>
      <c r="I54" s="184"/>
      <c r="J54" s="184"/>
      <c r="K54" s="43"/>
      <c r="L54" s="43"/>
      <c r="M54" s="91" t="str">
        <f t="shared" si="16"/>
        <v/>
      </c>
      <c r="N54" s="91"/>
      <c r="O54" s="175" t="str">
        <f t="shared" si="17"/>
        <v/>
      </c>
      <c r="P54" s="175"/>
      <c r="Q54" s="43"/>
      <c r="R54" s="175" t="str">
        <f t="shared" si="18"/>
        <v/>
      </c>
      <c r="S54" s="175"/>
      <c r="T54" s="43"/>
      <c r="U54" s="175" t="str">
        <f t="shared" si="19"/>
        <v/>
      </c>
      <c r="V54" s="175"/>
      <c r="W54" s="43"/>
      <c r="X54" s="175" t="str">
        <f t="shared" si="20"/>
        <v/>
      </c>
      <c r="Y54" s="175"/>
      <c r="Z54" s="43"/>
      <c r="AA54" s="175" t="str">
        <f t="shared" si="21"/>
        <v/>
      </c>
      <c r="AB54" s="175"/>
      <c r="AC54" s="43"/>
      <c r="AD54" s="175" t="str">
        <f t="shared" si="22"/>
        <v/>
      </c>
      <c r="AE54" s="175"/>
      <c r="AF54" s="43"/>
      <c r="AG54" s="175" t="str">
        <f t="shared" si="23"/>
        <v/>
      </c>
      <c r="AH54" s="181"/>
    </row>
    <row r="55" spans="1:34" ht="15.95" customHeight="1">
      <c r="A55" s="192"/>
      <c r="B55" s="167"/>
      <c r="C55" s="79">
        <v>12</v>
      </c>
      <c r="D55" s="184"/>
      <c r="E55" s="184"/>
      <c r="F55" s="184"/>
      <c r="G55" s="184"/>
      <c r="H55" s="184"/>
      <c r="I55" s="184"/>
      <c r="J55" s="184"/>
      <c r="K55" s="43"/>
      <c r="L55" s="43"/>
      <c r="M55" s="91" t="str">
        <f t="shared" si="16"/>
        <v/>
      </c>
      <c r="N55" s="91"/>
      <c r="O55" s="175" t="str">
        <f t="shared" si="17"/>
        <v/>
      </c>
      <c r="P55" s="175"/>
      <c r="Q55" s="43"/>
      <c r="R55" s="175" t="str">
        <f t="shared" si="18"/>
        <v/>
      </c>
      <c r="S55" s="175"/>
      <c r="T55" s="43"/>
      <c r="U55" s="175" t="str">
        <f t="shared" si="19"/>
        <v/>
      </c>
      <c r="V55" s="175"/>
      <c r="W55" s="43"/>
      <c r="X55" s="175" t="str">
        <f t="shared" si="20"/>
        <v/>
      </c>
      <c r="Y55" s="175"/>
      <c r="Z55" s="43"/>
      <c r="AA55" s="175" t="str">
        <f t="shared" si="21"/>
        <v/>
      </c>
      <c r="AB55" s="175"/>
      <c r="AC55" s="43"/>
      <c r="AD55" s="175" t="str">
        <f t="shared" si="22"/>
        <v/>
      </c>
      <c r="AE55" s="175"/>
      <c r="AF55" s="43"/>
      <c r="AG55" s="175" t="str">
        <f t="shared" si="23"/>
        <v/>
      </c>
      <c r="AH55" s="181"/>
    </row>
    <row r="56" spans="1:34" ht="15.95" customHeight="1">
      <c r="A56" s="192"/>
      <c r="B56" s="167"/>
      <c r="C56" s="79">
        <v>13</v>
      </c>
      <c r="D56" s="184"/>
      <c r="E56" s="184"/>
      <c r="F56" s="184"/>
      <c r="G56" s="184"/>
      <c r="H56" s="184"/>
      <c r="I56" s="184"/>
      <c r="J56" s="184"/>
      <c r="K56" s="43"/>
      <c r="L56" s="43"/>
      <c r="M56" s="91" t="str">
        <f t="shared" si="16"/>
        <v/>
      </c>
      <c r="N56" s="91"/>
      <c r="O56" s="175" t="str">
        <f t="shared" si="17"/>
        <v/>
      </c>
      <c r="P56" s="175"/>
      <c r="Q56" s="43"/>
      <c r="R56" s="175" t="str">
        <f t="shared" si="18"/>
        <v/>
      </c>
      <c r="S56" s="175"/>
      <c r="T56" s="43"/>
      <c r="U56" s="175" t="str">
        <f t="shared" si="19"/>
        <v/>
      </c>
      <c r="V56" s="175"/>
      <c r="W56" s="43"/>
      <c r="X56" s="175" t="str">
        <f t="shared" si="20"/>
        <v/>
      </c>
      <c r="Y56" s="175"/>
      <c r="Z56" s="43"/>
      <c r="AA56" s="175" t="str">
        <f t="shared" si="21"/>
        <v/>
      </c>
      <c r="AB56" s="175"/>
      <c r="AC56" s="43"/>
      <c r="AD56" s="175" t="str">
        <f t="shared" si="22"/>
        <v/>
      </c>
      <c r="AE56" s="175"/>
      <c r="AF56" s="43"/>
      <c r="AG56" s="175" t="str">
        <f t="shared" si="23"/>
        <v/>
      </c>
      <c r="AH56" s="181"/>
    </row>
    <row r="57" spans="1:34" ht="15.95" customHeight="1">
      <c r="A57" s="192"/>
      <c r="B57" s="167"/>
      <c r="C57" s="80">
        <v>14</v>
      </c>
      <c r="D57" s="184"/>
      <c r="E57" s="184"/>
      <c r="F57" s="184"/>
      <c r="G57" s="184"/>
      <c r="H57" s="184"/>
      <c r="I57" s="184"/>
      <c r="J57" s="184"/>
      <c r="K57" s="43"/>
      <c r="L57" s="43"/>
      <c r="M57" s="91" t="str">
        <f t="shared" si="16"/>
        <v/>
      </c>
      <c r="N57" s="91"/>
      <c r="O57" s="175" t="str">
        <f t="shared" si="17"/>
        <v/>
      </c>
      <c r="P57" s="175"/>
      <c r="Q57" s="43"/>
      <c r="R57" s="175" t="str">
        <f t="shared" si="18"/>
        <v/>
      </c>
      <c r="S57" s="175"/>
      <c r="T57" s="43"/>
      <c r="U57" s="175" t="str">
        <f t="shared" si="19"/>
        <v/>
      </c>
      <c r="V57" s="175"/>
      <c r="W57" s="43"/>
      <c r="X57" s="175" t="str">
        <f t="shared" si="20"/>
        <v/>
      </c>
      <c r="Y57" s="175"/>
      <c r="Z57" s="43"/>
      <c r="AA57" s="175" t="str">
        <f t="shared" si="21"/>
        <v/>
      </c>
      <c r="AB57" s="175"/>
      <c r="AC57" s="43"/>
      <c r="AD57" s="175" t="str">
        <f t="shared" si="22"/>
        <v/>
      </c>
      <c r="AE57" s="175"/>
      <c r="AF57" s="43"/>
      <c r="AG57" s="175" t="str">
        <f t="shared" si="23"/>
        <v/>
      </c>
      <c r="AH57" s="181"/>
    </row>
    <row r="58" spans="1:34" ht="15.95" customHeight="1">
      <c r="A58" s="192"/>
      <c r="B58" s="167"/>
      <c r="C58" s="79">
        <v>15</v>
      </c>
      <c r="D58" s="184"/>
      <c r="E58" s="184"/>
      <c r="F58" s="184"/>
      <c r="G58" s="184"/>
      <c r="H58" s="184"/>
      <c r="I58" s="184"/>
      <c r="J58" s="184"/>
      <c r="K58" s="43"/>
      <c r="L58" s="43"/>
      <c r="M58" s="91" t="str">
        <f t="shared" si="16"/>
        <v/>
      </c>
      <c r="N58" s="91"/>
      <c r="O58" s="175" t="str">
        <f t="shared" si="17"/>
        <v/>
      </c>
      <c r="P58" s="175"/>
      <c r="Q58" s="43"/>
      <c r="R58" s="175" t="str">
        <f t="shared" si="18"/>
        <v/>
      </c>
      <c r="S58" s="175"/>
      <c r="T58" s="43"/>
      <c r="U58" s="175" t="str">
        <f t="shared" si="19"/>
        <v/>
      </c>
      <c r="V58" s="175"/>
      <c r="W58" s="43"/>
      <c r="X58" s="175" t="str">
        <f t="shared" si="20"/>
        <v/>
      </c>
      <c r="Y58" s="175"/>
      <c r="Z58" s="43"/>
      <c r="AA58" s="175" t="str">
        <f t="shared" si="21"/>
        <v/>
      </c>
      <c r="AB58" s="175"/>
      <c r="AC58" s="43"/>
      <c r="AD58" s="175" t="str">
        <f t="shared" si="22"/>
        <v/>
      </c>
      <c r="AE58" s="175"/>
      <c r="AF58" s="43"/>
      <c r="AG58" s="175" t="str">
        <f t="shared" si="23"/>
        <v/>
      </c>
      <c r="AH58" s="181"/>
    </row>
    <row r="59" spans="1:34" ht="15.95" customHeight="1">
      <c r="A59" s="192"/>
      <c r="B59" s="167" t="s">
        <v>59</v>
      </c>
      <c r="C59" s="79">
        <v>1</v>
      </c>
      <c r="D59" s="184"/>
      <c r="E59" s="184"/>
      <c r="F59" s="184"/>
      <c r="G59" s="184"/>
      <c r="H59" s="184"/>
      <c r="I59" s="184"/>
      <c r="J59" s="184"/>
      <c r="K59" s="43"/>
      <c r="L59" s="43"/>
      <c r="M59" s="91" t="str">
        <f t="shared" si="16"/>
        <v/>
      </c>
      <c r="N59" s="91"/>
      <c r="O59" s="175" t="str">
        <f t="shared" si="17"/>
        <v/>
      </c>
      <c r="P59" s="175"/>
      <c r="Q59" s="43"/>
      <c r="R59" s="175" t="str">
        <f t="shared" si="18"/>
        <v/>
      </c>
      <c r="S59" s="175"/>
      <c r="T59" s="43"/>
      <c r="U59" s="175" t="str">
        <f t="shared" si="19"/>
        <v/>
      </c>
      <c r="V59" s="175"/>
      <c r="W59" s="43"/>
      <c r="X59" s="175" t="str">
        <f t="shared" si="20"/>
        <v/>
      </c>
      <c r="Y59" s="175"/>
      <c r="Z59" s="43"/>
      <c r="AA59" s="175" t="str">
        <f t="shared" si="21"/>
        <v/>
      </c>
      <c r="AB59" s="175"/>
      <c r="AC59" s="43"/>
      <c r="AD59" s="175" t="str">
        <f t="shared" si="22"/>
        <v/>
      </c>
      <c r="AE59" s="175"/>
      <c r="AF59" s="43"/>
      <c r="AG59" s="175" t="str">
        <f t="shared" si="23"/>
        <v/>
      </c>
      <c r="AH59" s="181"/>
    </row>
    <row r="60" spans="1:34" ht="15.95" customHeight="1">
      <c r="A60" s="192"/>
      <c r="B60" s="167"/>
      <c r="C60" s="80">
        <v>2</v>
      </c>
      <c r="D60" s="184"/>
      <c r="E60" s="184"/>
      <c r="F60" s="184"/>
      <c r="G60" s="184"/>
      <c r="H60" s="184"/>
      <c r="I60" s="184"/>
      <c r="J60" s="184"/>
      <c r="K60" s="43"/>
      <c r="L60" s="43"/>
      <c r="M60" s="91" t="str">
        <f t="shared" si="16"/>
        <v/>
      </c>
      <c r="N60" s="91"/>
      <c r="O60" s="175" t="str">
        <f t="shared" si="17"/>
        <v/>
      </c>
      <c r="P60" s="175"/>
      <c r="Q60" s="43"/>
      <c r="R60" s="175" t="str">
        <f t="shared" si="18"/>
        <v/>
      </c>
      <c r="S60" s="175"/>
      <c r="T60" s="43"/>
      <c r="U60" s="175" t="str">
        <f t="shared" si="19"/>
        <v/>
      </c>
      <c r="V60" s="175"/>
      <c r="W60" s="43"/>
      <c r="X60" s="175" t="str">
        <f t="shared" si="20"/>
        <v/>
      </c>
      <c r="Y60" s="175"/>
      <c r="Z60" s="43"/>
      <c r="AA60" s="175" t="str">
        <f t="shared" si="21"/>
        <v/>
      </c>
      <c r="AB60" s="175"/>
      <c r="AC60" s="43"/>
      <c r="AD60" s="175" t="str">
        <f t="shared" si="22"/>
        <v/>
      </c>
      <c r="AE60" s="175"/>
      <c r="AF60" s="43"/>
      <c r="AG60" s="175" t="str">
        <f t="shared" si="23"/>
        <v/>
      </c>
      <c r="AH60" s="181"/>
    </row>
    <row r="61" spans="1:34" ht="15.95" customHeight="1">
      <c r="A61" s="192"/>
      <c r="B61" s="167"/>
      <c r="C61" s="79">
        <v>3</v>
      </c>
      <c r="D61" s="184"/>
      <c r="E61" s="184"/>
      <c r="F61" s="184"/>
      <c r="G61" s="184"/>
      <c r="H61" s="184"/>
      <c r="I61" s="184"/>
      <c r="J61" s="184"/>
      <c r="K61" s="43"/>
      <c r="L61" s="43"/>
      <c r="M61" s="91" t="str">
        <f t="shared" si="16"/>
        <v/>
      </c>
      <c r="N61" s="91"/>
      <c r="O61" s="175" t="str">
        <f t="shared" si="17"/>
        <v/>
      </c>
      <c r="P61" s="175"/>
      <c r="Q61" s="43"/>
      <c r="R61" s="175" t="str">
        <f t="shared" si="18"/>
        <v/>
      </c>
      <c r="S61" s="175"/>
      <c r="T61" s="43"/>
      <c r="U61" s="175" t="str">
        <f t="shared" si="19"/>
        <v/>
      </c>
      <c r="V61" s="175"/>
      <c r="W61" s="43"/>
      <c r="X61" s="175" t="str">
        <f t="shared" si="20"/>
        <v/>
      </c>
      <c r="Y61" s="175"/>
      <c r="Z61" s="43"/>
      <c r="AA61" s="175" t="str">
        <f t="shared" si="21"/>
        <v/>
      </c>
      <c r="AB61" s="175"/>
      <c r="AC61" s="43"/>
      <c r="AD61" s="175" t="str">
        <f t="shared" si="22"/>
        <v/>
      </c>
      <c r="AE61" s="175"/>
      <c r="AF61" s="43"/>
      <c r="AG61" s="175" t="str">
        <f t="shared" si="23"/>
        <v/>
      </c>
      <c r="AH61" s="181"/>
    </row>
    <row r="62" spans="1:34" ht="15.95" customHeight="1">
      <c r="A62" s="192"/>
      <c r="B62" s="167"/>
      <c r="C62" s="80">
        <v>4</v>
      </c>
      <c r="D62" s="184"/>
      <c r="E62" s="184"/>
      <c r="F62" s="184"/>
      <c r="G62" s="184"/>
      <c r="H62" s="184"/>
      <c r="I62" s="184"/>
      <c r="J62" s="184"/>
      <c r="K62" s="43"/>
      <c r="L62" s="43"/>
      <c r="M62" s="91" t="str">
        <f t="shared" si="16"/>
        <v/>
      </c>
      <c r="N62" s="91"/>
      <c r="O62" s="175" t="str">
        <f t="shared" si="17"/>
        <v/>
      </c>
      <c r="P62" s="175"/>
      <c r="Q62" s="43"/>
      <c r="R62" s="175" t="str">
        <f t="shared" si="18"/>
        <v/>
      </c>
      <c r="S62" s="175"/>
      <c r="T62" s="43"/>
      <c r="U62" s="175" t="str">
        <f t="shared" si="19"/>
        <v/>
      </c>
      <c r="V62" s="175"/>
      <c r="W62" s="43"/>
      <c r="X62" s="175" t="str">
        <f t="shared" si="20"/>
        <v/>
      </c>
      <c r="Y62" s="175"/>
      <c r="Z62" s="43"/>
      <c r="AA62" s="175" t="str">
        <f t="shared" si="21"/>
        <v/>
      </c>
      <c r="AB62" s="175"/>
      <c r="AC62" s="43"/>
      <c r="AD62" s="175" t="str">
        <f t="shared" si="22"/>
        <v/>
      </c>
      <c r="AE62" s="175"/>
      <c r="AF62" s="43"/>
      <c r="AG62" s="175" t="str">
        <f t="shared" si="23"/>
        <v/>
      </c>
      <c r="AH62" s="181"/>
    </row>
    <row r="63" spans="1:34" ht="15.95" customHeight="1">
      <c r="A63" s="192"/>
      <c r="B63" s="167"/>
      <c r="C63" s="79">
        <v>5</v>
      </c>
      <c r="D63" s="184"/>
      <c r="E63" s="184"/>
      <c r="F63" s="184"/>
      <c r="G63" s="184"/>
      <c r="H63" s="184"/>
      <c r="I63" s="184"/>
      <c r="J63" s="184"/>
      <c r="K63" s="43"/>
      <c r="L63" s="43"/>
      <c r="M63" s="91" t="str">
        <f t="shared" si="16"/>
        <v/>
      </c>
      <c r="N63" s="91"/>
      <c r="O63" s="175" t="str">
        <f t="shared" si="17"/>
        <v/>
      </c>
      <c r="P63" s="175"/>
      <c r="Q63" s="43"/>
      <c r="R63" s="175" t="str">
        <f t="shared" si="18"/>
        <v/>
      </c>
      <c r="S63" s="175"/>
      <c r="T63" s="43"/>
      <c r="U63" s="175" t="str">
        <f t="shared" si="19"/>
        <v/>
      </c>
      <c r="V63" s="175"/>
      <c r="W63" s="43"/>
      <c r="X63" s="175" t="str">
        <f t="shared" si="20"/>
        <v/>
      </c>
      <c r="Y63" s="175"/>
      <c r="Z63" s="43"/>
      <c r="AA63" s="175" t="str">
        <f t="shared" si="21"/>
        <v/>
      </c>
      <c r="AB63" s="175"/>
      <c r="AC63" s="43"/>
      <c r="AD63" s="175" t="str">
        <f t="shared" si="22"/>
        <v/>
      </c>
      <c r="AE63" s="175"/>
      <c r="AF63" s="43"/>
      <c r="AG63" s="175" t="str">
        <f t="shared" si="23"/>
        <v/>
      </c>
      <c r="AH63" s="181"/>
    </row>
    <row r="64" spans="1:34" ht="15.95" customHeight="1">
      <c r="A64" s="192"/>
      <c r="B64" s="167"/>
      <c r="C64" s="80">
        <v>6</v>
      </c>
      <c r="D64" s="184"/>
      <c r="E64" s="184"/>
      <c r="F64" s="184"/>
      <c r="G64" s="184"/>
      <c r="H64" s="184"/>
      <c r="I64" s="184"/>
      <c r="J64" s="184"/>
      <c r="K64" s="43"/>
      <c r="L64" s="43"/>
      <c r="M64" s="91" t="str">
        <f t="shared" si="16"/>
        <v/>
      </c>
      <c r="N64" s="91"/>
      <c r="O64" s="175" t="str">
        <f t="shared" si="17"/>
        <v/>
      </c>
      <c r="P64" s="175"/>
      <c r="Q64" s="43"/>
      <c r="R64" s="175" t="str">
        <f t="shared" si="18"/>
        <v/>
      </c>
      <c r="S64" s="175"/>
      <c r="T64" s="43"/>
      <c r="U64" s="175" t="str">
        <f t="shared" si="19"/>
        <v/>
      </c>
      <c r="V64" s="175"/>
      <c r="W64" s="43"/>
      <c r="X64" s="175" t="str">
        <f t="shared" si="20"/>
        <v/>
      </c>
      <c r="Y64" s="175"/>
      <c r="Z64" s="43"/>
      <c r="AA64" s="175" t="str">
        <f t="shared" si="21"/>
        <v/>
      </c>
      <c r="AB64" s="175"/>
      <c r="AC64" s="43"/>
      <c r="AD64" s="175" t="str">
        <f t="shared" si="22"/>
        <v/>
      </c>
      <c r="AE64" s="175"/>
      <c r="AF64" s="43"/>
      <c r="AG64" s="175" t="str">
        <f t="shared" si="23"/>
        <v/>
      </c>
      <c r="AH64" s="181"/>
    </row>
    <row r="65" spans="1:34" ht="15.95" customHeight="1">
      <c r="A65" s="192"/>
      <c r="B65" s="167"/>
      <c r="C65" s="79">
        <v>7</v>
      </c>
      <c r="D65" s="184"/>
      <c r="E65" s="184"/>
      <c r="F65" s="184"/>
      <c r="G65" s="184"/>
      <c r="H65" s="184"/>
      <c r="I65" s="184"/>
      <c r="J65" s="184"/>
      <c r="K65" s="43"/>
      <c r="L65" s="43"/>
      <c r="M65" s="91" t="str">
        <f t="shared" si="16"/>
        <v/>
      </c>
      <c r="N65" s="91"/>
      <c r="O65" s="175" t="str">
        <f t="shared" si="17"/>
        <v/>
      </c>
      <c r="P65" s="175"/>
      <c r="Q65" s="43"/>
      <c r="R65" s="175" t="str">
        <f t="shared" si="18"/>
        <v/>
      </c>
      <c r="S65" s="175"/>
      <c r="T65" s="43"/>
      <c r="U65" s="175" t="str">
        <f t="shared" si="19"/>
        <v/>
      </c>
      <c r="V65" s="175"/>
      <c r="W65" s="43"/>
      <c r="X65" s="175" t="str">
        <f t="shared" si="20"/>
        <v/>
      </c>
      <c r="Y65" s="175"/>
      <c r="Z65" s="43"/>
      <c r="AA65" s="175" t="str">
        <f t="shared" si="21"/>
        <v/>
      </c>
      <c r="AB65" s="175"/>
      <c r="AC65" s="43"/>
      <c r="AD65" s="175" t="str">
        <f t="shared" si="22"/>
        <v/>
      </c>
      <c r="AE65" s="175"/>
      <c r="AF65" s="43"/>
      <c r="AG65" s="175" t="str">
        <f t="shared" si="23"/>
        <v/>
      </c>
      <c r="AH65" s="181"/>
    </row>
    <row r="66" spans="1:34" ht="15.95" customHeight="1">
      <c r="A66" s="192"/>
      <c r="B66" s="167"/>
      <c r="C66" s="80">
        <v>8</v>
      </c>
      <c r="D66" s="184"/>
      <c r="E66" s="184"/>
      <c r="F66" s="184"/>
      <c r="G66" s="184"/>
      <c r="H66" s="184"/>
      <c r="I66" s="184"/>
      <c r="J66" s="184"/>
      <c r="K66" s="43"/>
      <c r="L66" s="43"/>
      <c r="M66" s="91" t="str">
        <f t="shared" si="16"/>
        <v/>
      </c>
      <c r="N66" s="91"/>
      <c r="O66" s="175" t="str">
        <f t="shared" si="17"/>
        <v/>
      </c>
      <c r="P66" s="175"/>
      <c r="Q66" s="43"/>
      <c r="R66" s="175" t="str">
        <f t="shared" si="18"/>
        <v/>
      </c>
      <c r="S66" s="175"/>
      <c r="T66" s="43"/>
      <c r="U66" s="175" t="str">
        <f t="shared" si="19"/>
        <v/>
      </c>
      <c r="V66" s="175"/>
      <c r="W66" s="43"/>
      <c r="X66" s="175" t="str">
        <f t="shared" si="20"/>
        <v/>
      </c>
      <c r="Y66" s="175"/>
      <c r="Z66" s="43"/>
      <c r="AA66" s="175" t="str">
        <f t="shared" si="21"/>
        <v/>
      </c>
      <c r="AB66" s="175"/>
      <c r="AC66" s="43"/>
      <c r="AD66" s="175" t="str">
        <f t="shared" si="22"/>
        <v/>
      </c>
      <c r="AE66" s="175"/>
      <c r="AF66" s="43"/>
      <c r="AG66" s="175" t="str">
        <f t="shared" si="23"/>
        <v/>
      </c>
      <c r="AH66" s="181"/>
    </row>
    <row r="67" spans="1:34" ht="15.95" customHeight="1">
      <c r="A67" s="192"/>
      <c r="B67" s="167"/>
      <c r="C67" s="79">
        <v>9</v>
      </c>
      <c r="D67" s="184"/>
      <c r="E67" s="184"/>
      <c r="F67" s="184"/>
      <c r="G67" s="184"/>
      <c r="H67" s="184"/>
      <c r="I67" s="184"/>
      <c r="J67" s="184"/>
      <c r="K67" s="43"/>
      <c r="L67" s="43"/>
      <c r="M67" s="91" t="str">
        <f t="shared" si="16"/>
        <v/>
      </c>
      <c r="N67" s="91"/>
      <c r="O67" s="175" t="str">
        <f t="shared" si="17"/>
        <v/>
      </c>
      <c r="P67" s="175"/>
      <c r="Q67" s="43"/>
      <c r="R67" s="175" t="str">
        <f t="shared" si="18"/>
        <v/>
      </c>
      <c r="S67" s="175"/>
      <c r="T67" s="43"/>
      <c r="U67" s="175" t="str">
        <f t="shared" si="19"/>
        <v/>
      </c>
      <c r="V67" s="175"/>
      <c r="W67" s="43"/>
      <c r="X67" s="175" t="str">
        <f t="shared" si="20"/>
        <v/>
      </c>
      <c r="Y67" s="175"/>
      <c r="Z67" s="43"/>
      <c r="AA67" s="175" t="str">
        <f t="shared" si="21"/>
        <v/>
      </c>
      <c r="AB67" s="175"/>
      <c r="AC67" s="43"/>
      <c r="AD67" s="175" t="str">
        <f t="shared" si="22"/>
        <v/>
      </c>
      <c r="AE67" s="175"/>
      <c r="AF67" s="43"/>
      <c r="AG67" s="175" t="str">
        <f t="shared" si="23"/>
        <v/>
      </c>
      <c r="AH67" s="181"/>
    </row>
    <row r="68" spans="1:34" ht="15.95" customHeight="1">
      <c r="A68" s="192"/>
      <c r="B68" s="167"/>
      <c r="C68" s="80">
        <v>10</v>
      </c>
      <c r="D68" s="184"/>
      <c r="E68" s="184"/>
      <c r="F68" s="184"/>
      <c r="G68" s="184"/>
      <c r="H68" s="184"/>
      <c r="I68" s="184"/>
      <c r="J68" s="184"/>
      <c r="K68" s="43"/>
      <c r="L68" s="43"/>
      <c r="M68" s="91" t="str">
        <f t="shared" si="16"/>
        <v/>
      </c>
      <c r="N68" s="91"/>
      <c r="O68" s="175" t="str">
        <f t="shared" si="17"/>
        <v/>
      </c>
      <c r="P68" s="175"/>
      <c r="Q68" s="43"/>
      <c r="R68" s="175" t="str">
        <f t="shared" si="18"/>
        <v/>
      </c>
      <c r="S68" s="175"/>
      <c r="T68" s="43"/>
      <c r="U68" s="175" t="str">
        <f t="shared" si="19"/>
        <v/>
      </c>
      <c r="V68" s="175"/>
      <c r="W68" s="43"/>
      <c r="X68" s="175" t="str">
        <f t="shared" si="20"/>
        <v/>
      </c>
      <c r="Y68" s="175"/>
      <c r="Z68" s="43"/>
      <c r="AA68" s="175" t="str">
        <f t="shared" si="21"/>
        <v/>
      </c>
      <c r="AB68" s="175"/>
      <c r="AC68" s="43"/>
      <c r="AD68" s="175" t="str">
        <f t="shared" si="22"/>
        <v/>
      </c>
      <c r="AE68" s="175"/>
      <c r="AF68" s="43"/>
      <c r="AG68" s="175" t="str">
        <f t="shared" si="23"/>
        <v/>
      </c>
      <c r="AH68" s="181"/>
    </row>
    <row r="69" spans="1:34" ht="15.95" customHeight="1">
      <c r="A69" s="192"/>
      <c r="B69" s="167"/>
      <c r="C69" s="79">
        <v>11</v>
      </c>
      <c r="D69" s="184"/>
      <c r="E69" s="184"/>
      <c r="F69" s="184"/>
      <c r="G69" s="184"/>
      <c r="H69" s="184"/>
      <c r="I69" s="184"/>
      <c r="J69" s="184"/>
      <c r="K69" s="43"/>
      <c r="L69" s="43"/>
      <c r="M69" s="91" t="str">
        <f t="shared" si="16"/>
        <v/>
      </c>
      <c r="N69" s="91"/>
      <c r="O69" s="175" t="str">
        <f t="shared" si="17"/>
        <v/>
      </c>
      <c r="P69" s="175"/>
      <c r="Q69" s="43"/>
      <c r="R69" s="175" t="str">
        <f t="shared" si="18"/>
        <v/>
      </c>
      <c r="S69" s="175"/>
      <c r="T69" s="43"/>
      <c r="U69" s="175" t="str">
        <f t="shared" si="19"/>
        <v/>
      </c>
      <c r="V69" s="175"/>
      <c r="W69" s="43"/>
      <c r="X69" s="175" t="str">
        <f t="shared" si="20"/>
        <v/>
      </c>
      <c r="Y69" s="175"/>
      <c r="Z69" s="43"/>
      <c r="AA69" s="175" t="str">
        <f t="shared" si="21"/>
        <v/>
      </c>
      <c r="AB69" s="175"/>
      <c r="AC69" s="43"/>
      <c r="AD69" s="175" t="str">
        <f t="shared" si="22"/>
        <v/>
      </c>
      <c r="AE69" s="175"/>
      <c r="AF69" s="43"/>
      <c r="AG69" s="175" t="str">
        <f t="shared" si="23"/>
        <v/>
      </c>
      <c r="AH69" s="181"/>
    </row>
    <row r="70" spans="1:34" ht="15.95" customHeight="1">
      <c r="A70" s="192"/>
      <c r="B70" s="167"/>
      <c r="C70" s="80">
        <v>12</v>
      </c>
      <c r="D70" s="184"/>
      <c r="E70" s="184"/>
      <c r="F70" s="184"/>
      <c r="G70" s="184"/>
      <c r="H70" s="184"/>
      <c r="I70" s="184"/>
      <c r="J70" s="184"/>
      <c r="K70" s="43"/>
      <c r="L70" s="43"/>
      <c r="M70" s="91" t="str">
        <f t="shared" si="16"/>
        <v/>
      </c>
      <c r="N70" s="91"/>
      <c r="O70" s="175" t="str">
        <f t="shared" si="17"/>
        <v/>
      </c>
      <c r="P70" s="175"/>
      <c r="Q70" s="43"/>
      <c r="R70" s="175" t="str">
        <f t="shared" si="18"/>
        <v/>
      </c>
      <c r="S70" s="175"/>
      <c r="T70" s="43"/>
      <c r="U70" s="175" t="str">
        <f t="shared" si="19"/>
        <v/>
      </c>
      <c r="V70" s="175"/>
      <c r="W70" s="43"/>
      <c r="X70" s="175" t="str">
        <f t="shared" si="20"/>
        <v/>
      </c>
      <c r="Y70" s="175"/>
      <c r="Z70" s="43"/>
      <c r="AA70" s="175" t="str">
        <f t="shared" si="21"/>
        <v/>
      </c>
      <c r="AB70" s="175"/>
      <c r="AC70" s="43"/>
      <c r="AD70" s="175" t="str">
        <f t="shared" si="22"/>
        <v/>
      </c>
      <c r="AE70" s="175"/>
      <c r="AF70" s="43"/>
      <c r="AG70" s="175" t="str">
        <f t="shared" si="23"/>
        <v/>
      </c>
      <c r="AH70" s="181"/>
    </row>
    <row r="71" spans="1:34" ht="15.95" customHeight="1">
      <c r="A71" s="192"/>
      <c r="B71" s="167"/>
      <c r="C71" s="79">
        <v>13</v>
      </c>
      <c r="D71" s="184"/>
      <c r="E71" s="184"/>
      <c r="F71" s="184"/>
      <c r="G71" s="184"/>
      <c r="H71" s="184"/>
      <c r="I71" s="184"/>
      <c r="J71" s="184"/>
      <c r="K71" s="43"/>
      <c r="L71" s="43"/>
      <c r="M71" s="91" t="str">
        <f t="shared" si="16"/>
        <v/>
      </c>
      <c r="N71" s="91"/>
      <c r="O71" s="175" t="str">
        <f t="shared" si="17"/>
        <v/>
      </c>
      <c r="P71" s="175"/>
      <c r="Q71" s="43"/>
      <c r="R71" s="175" t="str">
        <f t="shared" si="18"/>
        <v/>
      </c>
      <c r="S71" s="175"/>
      <c r="T71" s="43"/>
      <c r="U71" s="175" t="str">
        <f t="shared" si="19"/>
        <v/>
      </c>
      <c r="V71" s="175"/>
      <c r="W71" s="43"/>
      <c r="X71" s="175" t="str">
        <f t="shared" si="20"/>
        <v/>
      </c>
      <c r="Y71" s="175"/>
      <c r="Z71" s="43"/>
      <c r="AA71" s="175" t="str">
        <f t="shared" si="21"/>
        <v/>
      </c>
      <c r="AB71" s="175"/>
      <c r="AC71" s="43"/>
      <c r="AD71" s="175" t="str">
        <f t="shared" si="22"/>
        <v/>
      </c>
      <c r="AE71" s="175"/>
      <c r="AF71" s="43"/>
      <c r="AG71" s="175" t="str">
        <f t="shared" si="23"/>
        <v/>
      </c>
      <c r="AH71" s="181"/>
    </row>
    <row r="72" spans="1:34" ht="15.95" customHeight="1">
      <c r="A72" s="192"/>
      <c r="B72" s="167"/>
      <c r="C72" s="80">
        <v>14</v>
      </c>
      <c r="D72" s="184"/>
      <c r="E72" s="184"/>
      <c r="F72" s="184"/>
      <c r="G72" s="184"/>
      <c r="H72" s="184"/>
      <c r="I72" s="184"/>
      <c r="J72" s="184"/>
      <c r="K72" s="43"/>
      <c r="L72" s="43"/>
      <c r="M72" s="91" t="str">
        <f t="shared" si="16"/>
        <v/>
      </c>
      <c r="N72" s="91"/>
      <c r="O72" s="175" t="str">
        <f t="shared" si="17"/>
        <v/>
      </c>
      <c r="P72" s="175"/>
      <c r="Q72" s="43"/>
      <c r="R72" s="175" t="str">
        <f t="shared" si="18"/>
        <v/>
      </c>
      <c r="S72" s="175"/>
      <c r="T72" s="43"/>
      <c r="U72" s="175" t="str">
        <f t="shared" si="19"/>
        <v/>
      </c>
      <c r="V72" s="175"/>
      <c r="W72" s="43"/>
      <c r="X72" s="175" t="str">
        <f t="shared" si="20"/>
        <v/>
      </c>
      <c r="Y72" s="175"/>
      <c r="Z72" s="43"/>
      <c r="AA72" s="175" t="str">
        <f t="shared" si="21"/>
        <v/>
      </c>
      <c r="AB72" s="175"/>
      <c r="AC72" s="43"/>
      <c r="AD72" s="175" t="str">
        <f t="shared" si="22"/>
        <v/>
      </c>
      <c r="AE72" s="175"/>
      <c r="AF72" s="43"/>
      <c r="AG72" s="175" t="str">
        <f t="shared" si="23"/>
        <v/>
      </c>
      <c r="AH72" s="181"/>
    </row>
    <row r="73" spans="1:34" ht="15.95" customHeight="1">
      <c r="A73" s="192"/>
      <c r="B73" s="167"/>
      <c r="C73" s="79">
        <v>15</v>
      </c>
      <c r="D73" s="184"/>
      <c r="E73" s="184"/>
      <c r="F73" s="184"/>
      <c r="G73" s="184"/>
      <c r="H73" s="184"/>
      <c r="I73" s="184"/>
      <c r="J73" s="184"/>
      <c r="K73" s="43"/>
      <c r="L73" s="43"/>
      <c r="M73" s="91" t="str">
        <f t="shared" si="16"/>
        <v/>
      </c>
      <c r="N73" s="91"/>
      <c r="O73" s="175" t="str">
        <f t="shared" si="17"/>
        <v/>
      </c>
      <c r="P73" s="175"/>
      <c r="Q73" s="43"/>
      <c r="R73" s="175" t="str">
        <f t="shared" si="18"/>
        <v/>
      </c>
      <c r="S73" s="175"/>
      <c r="T73" s="43"/>
      <c r="U73" s="175" t="str">
        <f t="shared" si="19"/>
        <v/>
      </c>
      <c r="V73" s="175"/>
      <c r="W73" s="43"/>
      <c r="X73" s="175" t="str">
        <f t="shared" si="20"/>
        <v/>
      </c>
      <c r="Y73" s="175"/>
      <c r="Z73" s="43"/>
      <c r="AA73" s="175" t="str">
        <f t="shared" si="21"/>
        <v/>
      </c>
      <c r="AB73" s="175"/>
      <c r="AC73" s="43"/>
      <c r="AD73" s="175" t="str">
        <f t="shared" si="22"/>
        <v/>
      </c>
      <c r="AE73" s="175"/>
      <c r="AF73" s="43"/>
      <c r="AG73" s="175" t="str">
        <f t="shared" si="23"/>
        <v/>
      </c>
      <c r="AH73" s="181"/>
    </row>
    <row r="74" spans="1:34" ht="15.95" customHeight="1">
      <c r="A74" s="192"/>
      <c r="B74" s="167" t="s">
        <v>100</v>
      </c>
      <c r="C74" s="186" t="s">
        <v>83</v>
      </c>
      <c r="D74" s="184"/>
      <c r="E74" s="184"/>
      <c r="F74" s="184"/>
      <c r="G74" s="184"/>
      <c r="H74" s="184"/>
      <c r="I74" s="184"/>
      <c r="J74" s="184"/>
      <c r="K74" s="43"/>
      <c r="L74" s="43"/>
      <c r="M74" s="91" t="str">
        <f t="shared" si="16"/>
        <v/>
      </c>
      <c r="N74" s="91"/>
      <c r="O74" s="175" t="str">
        <f t="shared" si="17"/>
        <v/>
      </c>
      <c r="P74" s="175"/>
      <c r="Q74" s="43"/>
      <c r="R74" s="175" t="str">
        <f t="shared" si="18"/>
        <v/>
      </c>
      <c r="S74" s="175"/>
      <c r="T74" s="43"/>
      <c r="U74" s="175" t="str">
        <f t="shared" si="19"/>
        <v/>
      </c>
      <c r="V74" s="175"/>
      <c r="W74" s="43"/>
      <c r="X74" s="175" t="str">
        <f t="shared" si="20"/>
        <v/>
      </c>
      <c r="Y74" s="175"/>
      <c r="Z74" s="43"/>
      <c r="AA74" s="175" t="str">
        <f t="shared" si="21"/>
        <v/>
      </c>
      <c r="AB74" s="175"/>
      <c r="AC74" s="43"/>
      <c r="AD74" s="175" t="str">
        <f t="shared" si="22"/>
        <v/>
      </c>
      <c r="AE74" s="175"/>
      <c r="AF74" s="43"/>
      <c r="AG74" s="175" t="str">
        <f t="shared" si="23"/>
        <v/>
      </c>
      <c r="AH74" s="181"/>
    </row>
    <row r="75" spans="1:34" ht="15.95" customHeight="1">
      <c r="A75" s="192"/>
      <c r="B75" s="167"/>
      <c r="C75" s="187"/>
      <c r="D75" s="184"/>
      <c r="E75" s="184"/>
      <c r="F75" s="184"/>
      <c r="G75" s="184"/>
      <c r="H75" s="184"/>
      <c r="I75" s="184"/>
      <c r="J75" s="184"/>
      <c r="K75" s="43"/>
      <c r="L75" s="43"/>
      <c r="M75" s="91" t="str">
        <f t="shared" si="16"/>
        <v/>
      </c>
      <c r="N75" s="91"/>
      <c r="O75" s="175" t="str">
        <f t="shared" si="17"/>
        <v/>
      </c>
      <c r="P75" s="175"/>
      <c r="Q75" s="43"/>
      <c r="R75" s="175" t="str">
        <f t="shared" si="18"/>
        <v/>
      </c>
      <c r="S75" s="175"/>
      <c r="T75" s="43"/>
      <c r="U75" s="175" t="str">
        <f t="shared" si="19"/>
        <v/>
      </c>
      <c r="V75" s="175"/>
      <c r="W75" s="43"/>
      <c r="X75" s="175" t="str">
        <f t="shared" si="20"/>
        <v/>
      </c>
      <c r="Y75" s="175"/>
      <c r="Z75" s="43"/>
      <c r="AA75" s="175" t="str">
        <f t="shared" si="21"/>
        <v/>
      </c>
      <c r="AB75" s="175"/>
      <c r="AC75" s="43"/>
      <c r="AD75" s="175" t="str">
        <f t="shared" si="22"/>
        <v/>
      </c>
      <c r="AE75" s="175"/>
      <c r="AF75" s="43"/>
      <c r="AG75" s="175" t="str">
        <f t="shared" si="23"/>
        <v/>
      </c>
      <c r="AH75" s="181"/>
    </row>
    <row r="76" spans="1:34" ht="15.95" customHeight="1">
      <c r="A76" s="192"/>
      <c r="B76" s="167"/>
      <c r="C76" s="187"/>
      <c r="D76" s="184"/>
      <c r="E76" s="184"/>
      <c r="F76" s="184"/>
      <c r="G76" s="184"/>
      <c r="H76" s="184"/>
      <c r="I76" s="184"/>
      <c r="J76" s="184"/>
      <c r="K76" s="43"/>
      <c r="L76" s="43"/>
      <c r="M76" s="91" t="str">
        <f t="shared" si="16"/>
        <v/>
      </c>
      <c r="N76" s="91"/>
      <c r="O76" s="175" t="str">
        <f t="shared" si="17"/>
        <v/>
      </c>
      <c r="P76" s="175"/>
      <c r="Q76" s="43"/>
      <c r="R76" s="175" t="str">
        <f t="shared" si="18"/>
        <v/>
      </c>
      <c r="S76" s="175"/>
      <c r="T76" s="43"/>
      <c r="U76" s="175" t="str">
        <f t="shared" si="19"/>
        <v/>
      </c>
      <c r="V76" s="175"/>
      <c r="W76" s="43"/>
      <c r="X76" s="175" t="str">
        <f t="shared" si="20"/>
        <v/>
      </c>
      <c r="Y76" s="175"/>
      <c r="Z76" s="43"/>
      <c r="AA76" s="175" t="str">
        <f t="shared" si="21"/>
        <v/>
      </c>
      <c r="AB76" s="175"/>
      <c r="AC76" s="43"/>
      <c r="AD76" s="175" t="str">
        <f t="shared" si="22"/>
        <v/>
      </c>
      <c r="AE76" s="175"/>
      <c r="AF76" s="43"/>
      <c r="AG76" s="175" t="str">
        <f t="shared" si="23"/>
        <v/>
      </c>
      <c r="AH76" s="181"/>
    </row>
    <row r="77" spans="1:34" ht="15.95" customHeight="1">
      <c r="A77" s="192"/>
      <c r="B77" s="167"/>
      <c r="C77" s="187"/>
      <c r="D77" s="184"/>
      <c r="E77" s="184"/>
      <c r="F77" s="184"/>
      <c r="G77" s="184"/>
      <c r="H77" s="184"/>
      <c r="I77" s="184"/>
      <c r="J77" s="184"/>
      <c r="K77" s="43"/>
      <c r="L77" s="43"/>
      <c r="M77" s="91" t="str">
        <f t="shared" si="16"/>
        <v/>
      </c>
      <c r="N77" s="91"/>
      <c r="O77" s="175" t="str">
        <f t="shared" si="17"/>
        <v/>
      </c>
      <c r="P77" s="175"/>
      <c r="Q77" s="43"/>
      <c r="R77" s="175" t="str">
        <f t="shared" si="18"/>
        <v/>
      </c>
      <c r="S77" s="175"/>
      <c r="T77" s="43"/>
      <c r="U77" s="175" t="str">
        <f t="shared" si="19"/>
        <v/>
      </c>
      <c r="V77" s="175"/>
      <c r="W77" s="43"/>
      <c r="X77" s="175" t="str">
        <f t="shared" si="20"/>
        <v/>
      </c>
      <c r="Y77" s="175"/>
      <c r="Z77" s="43"/>
      <c r="AA77" s="175" t="str">
        <f t="shared" si="21"/>
        <v/>
      </c>
      <c r="AB77" s="175"/>
      <c r="AC77" s="43"/>
      <c r="AD77" s="175" t="str">
        <f t="shared" si="22"/>
        <v/>
      </c>
      <c r="AE77" s="175"/>
      <c r="AF77" s="43"/>
      <c r="AG77" s="175" t="str">
        <f t="shared" si="23"/>
        <v/>
      </c>
      <c r="AH77" s="181"/>
    </row>
    <row r="78" spans="1:34" ht="15.95" customHeight="1">
      <c r="A78" s="192"/>
      <c r="B78" s="167"/>
      <c r="C78" s="188"/>
      <c r="D78" s="184"/>
      <c r="E78" s="184"/>
      <c r="F78" s="184"/>
      <c r="G78" s="184"/>
      <c r="H78" s="184"/>
      <c r="I78" s="184"/>
      <c r="J78" s="184"/>
      <c r="K78" s="43"/>
      <c r="L78" s="43"/>
      <c r="M78" s="91" t="str">
        <f t="shared" si="16"/>
        <v/>
      </c>
      <c r="N78" s="91"/>
      <c r="O78" s="175" t="str">
        <f t="shared" si="17"/>
        <v/>
      </c>
      <c r="P78" s="175"/>
      <c r="Q78" s="43"/>
      <c r="R78" s="175" t="str">
        <f t="shared" si="18"/>
        <v/>
      </c>
      <c r="S78" s="175"/>
      <c r="T78" s="43"/>
      <c r="U78" s="175" t="str">
        <f t="shared" si="19"/>
        <v/>
      </c>
      <c r="V78" s="175"/>
      <c r="W78" s="43"/>
      <c r="X78" s="175" t="str">
        <f t="shared" si="20"/>
        <v/>
      </c>
      <c r="Y78" s="175"/>
      <c r="Z78" s="43"/>
      <c r="AA78" s="175" t="str">
        <f t="shared" si="21"/>
        <v/>
      </c>
      <c r="AB78" s="175"/>
      <c r="AC78" s="43"/>
      <c r="AD78" s="175" t="str">
        <f t="shared" si="22"/>
        <v/>
      </c>
      <c r="AE78" s="175"/>
      <c r="AF78" s="43"/>
      <c r="AG78" s="175" t="str">
        <f t="shared" si="23"/>
        <v/>
      </c>
      <c r="AH78" s="181"/>
    </row>
    <row r="79" spans="1:34" ht="15.95" customHeight="1">
      <c r="A79" s="192"/>
      <c r="B79" s="167"/>
      <c r="C79" s="186" t="s">
        <v>84</v>
      </c>
      <c r="D79" s="184"/>
      <c r="E79" s="184"/>
      <c r="F79" s="184"/>
      <c r="G79" s="184"/>
      <c r="H79" s="184"/>
      <c r="I79" s="184"/>
      <c r="J79" s="184"/>
      <c r="K79" s="43"/>
      <c r="L79" s="43"/>
      <c r="M79" s="91" t="str">
        <f t="shared" si="16"/>
        <v/>
      </c>
      <c r="N79" s="91"/>
      <c r="O79" s="175" t="str">
        <f t="shared" si="17"/>
        <v/>
      </c>
      <c r="P79" s="175"/>
      <c r="Q79" s="43"/>
      <c r="R79" s="175" t="str">
        <f t="shared" si="18"/>
        <v/>
      </c>
      <c r="S79" s="175"/>
      <c r="T79" s="43"/>
      <c r="U79" s="175" t="str">
        <f t="shared" si="19"/>
        <v/>
      </c>
      <c r="V79" s="175"/>
      <c r="W79" s="43"/>
      <c r="X79" s="175" t="str">
        <f t="shared" si="20"/>
        <v/>
      </c>
      <c r="Y79" s="175"/>
      <c r="Z79" s="43"/>
      <c r="AA79" s="175" t="str">
        <f t="shared" si="21"/>
        <v/>
      </c>
      <c r="AB79" s="175"/>
      <c r="AC79" s="43"/>
      <c r="AD79" s="175" t="str">
        <f t="shared" si="22"/>
        <v/>
      </c>
      <c r="AE79" s="175"/>
      <c r="AF79" s="43"/>
      <c r="AG79" s="175" t="str">
        <f t="shared" si="23"/>
        <v/>
      </c>
      <c r="AH79" s="181"/>
    </row>
    <row r="80" spans="1:34" ht="15.75" customHeight="1">
      <c r="A80" s="192"/>
      <c r="B80" s="167"/>
      <c r="C80" s="187"/>
      <c r="D80" s="184"/>
      <c r="E80" s="184"/>
      <c r="F80" s="184"/>
      <c r="G80" s="184"/>
      <c r="H80" s="184"/>
      <c r="I80" s="184"/>
      <c r="J80" s="184"/>
      <c r="K80" s="43"/>
      <c r="L80" s="43"/>
      <c r="M80" s="91" t="str">
        <f t="shared" si="16"/>
        <v/>
      </c>
      <c r="N80" s="91"/>
      <c r="O80" s="175" t="str">
        <f t="shared" si="17"/>
        <v/>
      </c>
      <c r="P80" s="175"/>
      <c r="Q80" s="43"/>
      <c r="R80" s="175" t="str">
        <f t="shared" si="18"/>
        <v/>
      </c>
      <c r="S80" s="175"/>
      <c r="T80" s="43"/>
      <c r="U80" s="175" t="str">
        <f t="shared" si="19"/>
        <v/>
      </c>
      <c r="V80" s="175"/>
      <c r="W80" s="43"/>
      <c r="X80" s="175" t="str">
        <f t="shared" si="20"/>
        <v/>
      </c>
      <c r="Y80" s="175"/>
      <c r="Z80" s="43"/>
      <c r="AA80" s="175" t="str">
        <f t="shared" si="21"/>
        <v/>
      </c>
      <c r="AB80" s="175"/>
      <c r="AC80" s="43"/>
      <c r="AD80" s="175" t="str">
        <f t="shared" si="22"/>
        <v/>
      </c>
      <c r="AE80" s="175"/>
      <c r="AF80" s="43"/>
      <c r="AG80" s="175" t="str">
        <f t="shared" si="23"/>
        <v/>
      </c>
      <c r="AH80" s="181"/>
    </row>
    <row r="81" spans="1:34" ht="15.95" customHeight="1">
      <c r="A81" s="192"/>
      <c r="B81" s="167"/>
      <c r="C81" s="187"/>
      <c r="D81" s="184"/>
      <c r="E81" s="184"/>
      <c r="F81" s="184"/>
      <c r="G81" s="184"/>
      <c r="H81" s="184"/>
      <c r="I81" s="184"/>
      <c r="J81" s="184"/>
      <c r="K81" s="43"/>
      <c r="L81" s="43"/>
      <c r="M81" s="91" t="str">
        <f t="shared" si="16"/>
        <v/>
      </c>
      <c r="N81" s="91"/>
      <c r="O81" s="175" t="str">
        <f t="shared" si="17"/>
        <v/>
      </c>
      <c r="P81" s="175"/>
      <c r="Q81" s="43"/>
      <c r="R81" s="175" t="str">
        <f t="shared" si="18"/>
        <v/>
      </c>
      <c r="S81" s="175"/>
      <c r="T81" s="43"/>
      <c r="U81" s="175" t="str">
        <f t="shared" si="19"/>
        <v/>
      </c>
      <c r="V81" s="175"/>
      <c r="W81" s="43"/>
      <c r="X81" s="175" t="str">
        <f t="shared" si="20"/>
        <v/>
      </c>
      <c r="Y81" s="175"/>
      <c r="Z81" s="43"/>
      <c r="AA81" s="175" t="str">
        <f t="shared" si="21"/>
        <v/>
      </c>
      <c r="AB81" s="175"/>
      <c r="AC81" s="43"/>
      <c r="AD81" s="175" t="str">
        <f t="shared" si="22"/>
        <v/>
      </c>
      <c r="AE81" s="175"/>
      <c r="AF81" s="43"/>
      <c r="AG81" s="175" t="str">
        <f t="shared" si="23"/>
        <v/>
      </c>
      <c r="AH81" s="181"/>
    </row>
    <row r="82" spans="1:34" ht="15.95" customHeight="1">
      <c r="A82" s="192"/>
      <c r="B82" s="167"/>
      <c r="C82" s="187"/>
      <c r="D82" s="184"/>
      <c r="E82" s="184"/>
      <c r="F82" s="184"/>
      <c r="G82" s="184"/>
      <c r="H82" s="184"/>
      <c r="I82" s="184"/>
      <c r="J82" s="184"/>
      <c r="K82" s="43"/>
      <c r="L82" s="43"/>
      <c r="M82" s="91" t="str">
        <f t="shared" si="16"/>
        <v/>
      </c>
      <c r="N82" s="91"/>
      <c r="O82" s="175" t="str">
        <f t="shared" si="17"/>
        <v/>
      </c>
      <c r="P82" s="175"/>
      <c r="Q82" s="43"/>
      <c r="R82" s="175" t="str">
        <f t="shared" si="18"/>
        <v/>
      </c>
      <c r="S82" s="175"/>
      <c r="T82" s="43"/>
      <c r="U82" s="175" t="str">
        <f t="shared" si="19"/>
        <v/>
      </c>
      <c r="V82" s="175"/>
      <c r="W82" s="43"/>
      <c r="X82" s="175" t="str">
        <f t="shared" si="20"/>
        <v/>
      </c>
      <c r="Y82" s="175"/>
      <c r="Z82" s="43"/>
      <c r="AA82" s="175" t="str">
        <f t="shared" si="21"/>
        <v/>
      </c>
      <c r="AB82" s="175"/>
      <c r="AC82" s="43"/>
      <c r="AD82" s="175" t="str">
        <f t="shared" si="22"/>
        <v/>
      </c>
      <c r="AE82" s="175"/>
      <c r="AF82" s="43"/>
      <c r="AG82" s="175" t="str">
        <f t="shared" si="23"/>
        <v/>
      </c>
      <c r="AH82" s="181"/>
    </row>
    <row r="83" spans="1:34" ht="15.95" customHeight="1">
      <c r="A83" s="192"/>
      <c r="B83" s="167"/>
      <c r="C83" s="188"/>
      <c r="D83" s="184"/>
      <c r="E83" s="184"/>
      <c r="F83" s="184"/>
      <c r="G83" s="184"/>
      <c r="H83" s="184"/>
      <c r="I83" s="184"/>
      <c r="J83" s="184"/>
      <c r="K83" s="43"/>
      <c r="L83" s="43"/>
      <c r="M83" s="91" t="str">
        <f t="shared" si="16"/>
        <v/>
      </c>
      <c r="N83" s="91"/>
      <c r="O83" s="175" t="str">
        <f t="shared" si="17"/>
        <v/>
      </c>
      <c r="P83" s="175"/>
      <c r="Q83" s="43"/>
      <c r="R83" s="175" t="str">
        <f t="shared" si="18"/>
        <v/>
      </c>
      <c r="S83" s="175"/>
      <c r="T83" s="43"/>
      <c r="U83" s="175" t="str">
        <f t="shared" si="19"/>
        <v/>
      </c>
      <c r="V83" s="175"/>
      <c r="W83" s="43"/>
      <c r="X83" s="175" t="str">
        <f t="shared" si="20"/>
        <v/>
      </c>
      <c r="Y83" s="175"/>
      <c r="Z83" s="43"/>
      <c r="AA83" s="175" t="str">
        <f t="shared" si="21"/>
        <v/>
      </c>
      <c r="AB83" s="175"/>
      <c r="AC83" s="43"/>
      <c r="AD83" s="175" t="str">
        <f t="shared" si="22"/>
        <v/>
      </c>
      <c r="AE83" s="175"/>
      <c r="AF83" s="43"/>
      <c r="AG83" s="175" t="str">
        <f t="shared" si="23"/>
        <v/>
      </c>
      <c r="AH83" s="181"/>
    </row>
    <row r="84" spans="1:34" ht="15.95" customHeight="1">
      <c r="A84" s="192"/>
      <c r="B84" s="167"/>
      <c r="C84" s="186" t="s">
        <v>85</v>
      </c>
      <c r="D84" s="184"/>
      <c r="E84" s="184"/>
      <c r="F84" s="184"/>
      <c r="G84" s="184"/>
      <c r="H84" s="184"/>
      <c r="I84" s="184"/>
      <c r="J84" s="184"/>
      <c r="K84" s="43"/>
      <c r="L84" s="43"/>
      <c r="M84" s="91" t="str">
        <f t="shared" si="16"/>
        <v/>
      </c>
      <c r="N84" s="91"/>
      <c r="O84" s="175" t="str">
        <f t="shared" si="17"/>
        <v/>
      </c>
      <c r="P84" s="175"/>
      <c r="Q84" s="43"/>
      <c r="R84" s="175" t="str">
        <f t="shared" si="18"/>
        <v/>
      </c>
      <c r="S84" s="175"/>
      <c r="T84" s="43"/>
      <c r="U84" s="175" t="str">
        <f t="shared" si="19"/>
        <v/>
      </c>
      <c r="V84" s="175"/>
      <c r="W84" s="43"/>
      <c r="X84" s="175" t="str">
        <f t="shared" si="20"/>
        <v/>
      </c>
      <c r="Y84" s="175"/>
      <c r="Z84" s="43"/>
      <c r="AA84" s="175" t="str">
        <f t="shared" si="21"/>
        <v/>
      </c>
      <c r="AB84" s="175"/>
      <c r="AC84" s="43"/>
      <c r="AD84" s="175" t="str">
        <f t="shared" si="22"/>
        <v/>
      </c>
      <c r="AE84" s="175"/>
      <c r="AF84" s="43"/>
      <c r="AG84" s="175" t="str">
        <f t="shared" si="23"/>
        <v/>
      </c>
      <c r="AH84" s="181"/>
    </row>
    <row r="85" spans="1:34" ht="15.95" customHeight="1">
      <c r="A85" s="192"/>
      <c r="B85" s="167"/>
      <c r="C85" s="187"/>
      <c r="D85" s="184"/>
      <c r="E85" s="184"/>
      <c r="F85" s="184"/>
      <c r="G85" s="184"/>
      <c r="H85" s="184"/>
      <c r="I85" s="184"/>
      <c r="J85" s="184"/>
      <c r="K85" s="43"/>
      <c r="L85" s="43"/>
      <c r="M85" s="91" t="str">
        <f t="shared" si="16"/>
        <v/>
      </c>
      <c r="N85" s="91"/>
      <c r="O85" s="175" t="str">
        <f t="shared" si="17"/>
        <v/>
      </c>
      <c r="P85" s="175"/>
      <c r="Q85" s="43"/>
      <c r="R85" s="175" t="str">
        <f t="shared" si="18"/>
        <v/>
      </c>
      <c r="S85" s="175"/>
      <c r="T85" s="43"/>
      <c r="U85" s="175" t="str">
        <f t="shared" si="19"/>
        <v/>
      </c>
      <c r="V85" s="175"/>
      <c r="W85" s="43"/>
      <c r="X85" s="175" t="str">
        <f t="shared" si="20"/>
        <v/>
      </c>
      <c r="Y85" s="175"/>
      <c r="Z85" s="43"/>
      <c r="AA85" s="175" t="str">
        <f t="shared" si="21"/>
        <v/>
      </c>
      <c r="AB85" s="175"/>
      <c r="AC85" s="43"/>
      <c r="AD85" s="175" t="str">
        <f t="shared" si="22"/>
        <v/>
      </c>
      <c r="AE85" s="175"/>
      <c r="AF85" s="43"/>
      <c r="AG85" s="175" t="str">
        <f t="shared" si="23"/>
        <v/>
      </c>
      <c r="AH85" s="181"/>
    </row>
    <row r="86" spans="1:34" ht="15.95" customHeight="1">
      <c r="A86" s="192"/>
      <c r="B86" s="167"/>
      <c r="C86" s="187"/>
      <c r="D86" s="184"/>
      <c r="E86" s="184"/>
      <c r="F86" s="184"/>
      <c r="G86" s="184"/>
      <c r="H86" s="184"/>
      <c r="I86" s="184"/>
      <c r="J86" s="184"/>
      <c r="K86" s="43"/>
      <c r="L86" s="43"/>
      <c r="M86" s="91" t="str">
        <f t="shared" si="16"/>
        <v/>
      </c>
      <c r="N86" s="91"/>
      <c r="O86" s="175" t="str">
        <f t="shared" si="17"/>
        <v/>
      </c>
      <c r="P86" s="175"/>
      <c r="Q86" s="43"/>
      <c r="R86" s="175" t="str">
        <f t="shared" si="18"/>
        <v/>
      </c>
      <c r="S86" s="175"/>
      <c r="T86" s="43"/>
      <c r="U86" s="175" t="str">
        <f t="shared" si="19"/>
        <v/>
      </c>
      <c r="V86" s="175"/>
      <c r="W86" s="43"/>
      <c r="X86" s="175" t="str">
        <f t="shared" si="20"/>
        <v/>
      </c>
      <c r="Y86" s="175"/>
      <c r="Z86" s="43"/>
      <c r="AA86" s="175" t="str">
        <f t="shared" si="21"/>
        <v/>
      </c>
      <c r="AB86" s="175"/>
      <c r="AC86" s="43"/>
      <c r="AD86" s="175" t="str">
        <f t="shared" si="22"/>
        <v/>
      </c>
      <c r="AE86" s="175"/>
      <c r="AF86" s="43"/>
      <c r="AG86" s="175" t="str">
        <f t="shared" si="23"/>
        <v/>
      </c>
      <c r="AH86" s="181"/>
    </row>
    <row r="87" spans="1:34" ht="15.95" customHeight="1">
      <c r="A87" s="192"/>
      <c r="B87" s="167"/>
      <c r="C87" s="187"/>
      <c r="D87" s="184"/>
      <c r="E87" s="184"/>
      <c r="F87" s="184"/>
      <c r="G87" s="184"/>
      <c r="H87" s="184"/>
      <c r="I87" s="184"/>
      <c r="J87" s="184"/>
      <c r="K87" s="43"/>
      <c r="L87" s="43"/>
      <c r="M87" s="91" t="str">
        <f t="shared" si="16"/>
        <v/>
      </c>
      <c r="N87" s="91"/>
      <c r="O87" s="175" t="str">
        <f t="shared" si="17"/>
        <v/>
      </c>
      <c r="P87" s="175"/>
      <c r="Q87" s="43"/>
      <c r="R87" s="175" t="str">
        <f t="shared" si="18"/>
        <v/>
      </c>
      <c r="S87" s="175"/>
      <c r="T87" s="43"/>
      <c r="U87" s="175" t="str">
        <f t="shared" si="19"/>
        <v/>
      </c>
      <c r="V87" s="175"/>
      <c r="W87" s="43"/>
      <c r="X87" s="175" t="str">
        <f t="shared" si="20"/>
        <v/>
      </c>
      <c r="Y87" s="175"/>
      <c r="Z87" s="43"/>
      <c r="AA87" s="175" t="str">
        <f t="shared" si="21"/>
        <v/>
      </c>
      <c r="AB87" s="175"/>
      <c r="AC87" s="43"/>
      <c r="AD87" s="175" t="str">
        <f t="shared" si="22"/>
        <v/>
      </c>
      <c r="AE87" s="175"/>
      <c r="AF87" s="43"/>
      <c r="AG87" s="175" t="str">
        <f t="shared" si="23"/>
        <v/>
      </c>
      <c r="AH87" s="181"/>
    </row>
    <row r="88" spans="1:34" ht="15.95" customHeight="1">
      <c r="A88" s="192"/>
      <c r="B88" s="167"/>
      <c r="C88" s="188"/>
      <c r="D88" s="184"/>
      <c r="E88" s="184"/>
      <c r="F88" s="184"/>
      <c r="G88" s="184"/>
      <c r="H88" s="184"/>
      <c r="I88" s="184"/>
      <c r="J88" s="184"/>
      <c r="K88" s="43"/>
      <c r="L88" s="43"/>
      <c r="M88" s="93" t="str">
        <f t="shared" si="16"/>
        <v/>
      </c>
      <c r="N88" s="93"/>
      <c r="O88" s="185" t="str">
        <f t="shared" si="17"/>
        <v/>
      </c>
      <c r="P88" s="185"/>
      <c r="Q88" s="43"/>
      <c r="R88" s="175" t="str">
        <f t="shared" si="18"/>
        <v/>
      </c>
      <c r="S88" s="175"/>
      <c r="T88" s="43"/>
      <c r="U88" s="175" t="str">
        <f t="shared" si="19"/>
        <v/>
      </c>
      <c r="V88" s="175"/>
      <c r="W88" s="43"/>
      <c r="X88" s="175" t="str">
        <f t="shared" si="20"/>
        <v/>
      </c>
      <c r="Y88" s="175"/>
      <c r="Z88" s="43"/>
      <c r="AA88" s="175" t="str">
        <f t="shared" si="21"/>
        <v/>
      </c>
      <c r="AB88" s="175"/>
      <c r="AC88" s="43"/>
      <c r="AD88" s="175" t="str">
        <f t="shared" si="22"/>
        <v/>
      </c>
      <c r="AE88" s="175"/>
      <c r="AF88" s="43"/>
      <c r="AG88" s="175" t="str">
        <f t="shared" si="23"/>
        <v/>
      </c>
      <c r="AH88" s="181"/>
    </row>
    <row r="89" spans="1:34" ht="15.95" customHeight="1" thickBot="1">
      <c r="A89" s="193"/>
      <c r="B89" s="182" t="s">
        <v>76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39">
        <f>SUM(M44:M73)+MAX(SUM(M74:M78),SUM(M79:M83),SUM(M84:M88))</f>
        <v>0</v>
      </c>
      <c r="N89" s="139"/>
      <c r="O89" s="139">
        <f>SUM(O44:P73)+MAX(SUM(O74:P78),SUM(O79:P83),SUM(O84:P88))</f>
        <v>0</v>
      </c>
      <c r="P89" s="139"/>
      <c r="Q89" s="77">
        <f>SUM(Q44:Q73)+MAX(SUM(Q74:Q78),SUM(Q79:Q83),SUM(Q84:Q88))</f>
        <v>0</v>
      </c>
      <c r="R89" s="175">
        <f>SUM(R44:S73)+MAX(SUM(R74:S78),SUM(R79:S83),SUM(R84:S88))</f>
        <v>0</v>
      </c>
      <c r="S89" s="139"/>
      <c r="T89" s="77">
        <f>SUM(T44:T73)+MAX(SUM(T74:T78),SUM(T79:T83),SUM(T84:T88))</f>
        <v>0</v>
      </c>
      <c r="U89" s="175">
        <f>SUM(U44:V73)+MAX(SUM(U74:V78),SUM(U79:V83),SUM(U84:V88))</f>
        <v>0</v>
      </c>
      <c r="V89" s="139"/>
      <c r="W89" s="77">
        <f>SUM(W44:W73)+MAX(SUM(W74:W78),SUM(W79:W83),SUM(W84:W88))</f>
        <v>0</v>
      </c>
      <c r="X89" s="175">
        <f>SUM(X44:Y73)+MAX(SUM(X74:Y78),SUM(X79:Y83),SUM(X84:Y88))</f>
        <v>0</v>
      </c>
      <c r="Y89" s="139"/>
      <c r="Z89" s="77">
        <f>SUM(Z44:Z73)+MAX(SUM(Z74:Z78),SUM(Z79:Z83),SUM(Z84:Z88))</f>
        <v>0</v>
      </c>
      <c r="AA89" s="175">
        <f>SUM(AA44:AB73)+MAX(SUM(AA74:AB78),SUM(AA79:AB83),SUM(AA84:AB88))</f>
        <v>0</v>
      </c>
      <c r="AB89" s="139"/>
      <c r="AC89" s="77">
        <f>SUM(AC44:AC73)+MAX(SUM(AC74:AC78),SUM(AC79:AC83),SUM(AC84:AC88))</f>
        <v>0</v>
      </c>
      <c r="AD89" s="175">
        <f>SUM(AD44:AE73)+MAX(SUM(AD74:AE78),SUM(AD79:AE83),SUM(AD84:AE88))</f>
        <v>0</v>
      </c>
      <c r="AE89" s="139"/>
      <c r="AF89" s="77">
        <f>SUM(AF44:AF73)+MAX(SUM(AF74:AF78),SUM(AF79:AF83),SUM(AF84:AF88))</f>
        <v>0</v>
      </c>
      <c r="AG89" s="175">
        <f>SUM(AG44:AH73)+MAX(SUM(AG74:AH78),SUM(AG79:AH83),SUM(AG84:AH88))</f>
        <v>0</v>
      </c>
      <c r="AH89" s="139"/>
    </row>
    <row r="90" spans="1:34" ht="15.95" customHeight="1" thickBot="1">
      <c r="A90" s="176" t="s">
        <v>98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8"/>
      <c r="M90" s="179">
        <f>M43+M89</f>
        <v>838</v>
      </c>
      <c r="N90" s="179"/>
      <c r="O90" s="180">
        <f>O43+O89</f>
        <v>34.5</v>
      </c>
      <c r="P90" s="179"/>
      <c r="Q90" s="41">
        <f>Q43+Q89</f>
        <v>6</v>
      </c>
      <c r="R90" s="180">
        <f>R43+R89</f>
        <v>12</v>
      </c>
      <c r="S90" s="179"/>
      <c r="T90" s="41">
        <f>T43+T89</f>
        <v>13</v>
      </c>
      <c r="U90" s="180">
        <f>U43+U89</f>
        <v>14.5</v>
      </c>
      <c r="V90" s="179"/>
      <c r="W90" s="41">
        <f>W43+W89</f>
        <v>6</v>
      </c>
      <c r="X90" s="180">
        <f>X43+X89</f>
        <v>6.5</v>
      </c>
      <c r="Y90" s="179"/>
      <c r="Z90" s="41">
        <f>Z43+Z89</f>
        <v>4</v>
      </c>
      <c r="AA90" s="180">
        <f>AA43+AA89</f>
        <v>2.5</v>
      </c>
      <c r="AB90" s="179"/>
      <c r="AC90" s="41">
        <f>AC43+AC89</f>
        <v>4</v>
      </c>
      <c r="AD90" s="180">
        <f>AD43+AD89</f>
        <v>1</v>
      </c>
      <c r="AE90" s="179"/>
      <c r="AF90" s="41">
        <f>AF43+AF89</f>
        <v>0</v>
      </c>
      <c r="AG90" s="180">
        <f>AG43+AG89</f>
        <v>0</v>
      </c>
      <c r="AH90" s="179"/>
    </row>
    <row r="91" spans="1:34" ht="15.95" customHeight="1">
      <c r="A91" s="170" t="str">
        <f>CONCATENATE(K74,K75,K76,K77,K78)</f>
        <v/>
      </c>
      <c r="B91" s="170"/>
      <c r="C91" s="171" t="str">
        <f>CONCATENATE(K79,K80,K81,K82,K83)</f>
        <v/>
      </c>
      <c r="D91" s="171"/>
      <c r="E91" s="172" t="str">
        <f>CONCATENATE(K84,K85,K86,K87,K88)</f>
        <v/>
      </c>
      <c r="F91" s="172"/>
      <c r="G91" s="78"/>
      <c r="H91" s="78"/>
      <c r="I91" s="78"/>
      <c r="J91" s="78"/>
      <c r="K91" s="36"/>
      <c r="L91" s="36"/>
      <c r="M91" s="78"/>
      <c r="N91" s="78"/>
      <c r="O91" s="78"/>
      <c r="P91" s="78"/>
      <c r="Q91" s="20"/>
      <c r="R91" s="78"/>
      <c r="S91" s="78"/>
      <c r="T91" s="20"/>
      <c r="U91" s="78"/>
      <c r="V91" s="78"/>
      <c r="W91" s="20"/>
      <c r="X91" s="78"/>
      <c r="Y91" s="78"/>
      <c r="Z91" s="20"/>
      <c r="AA91" s="78"/>
      <c r="AB91" s="78"/>
      <c r="AC91" s="20"/>
      <c r="AD91" s="78"/>
      <c r="AE91" s="78"/>
      <c r="AF91" s="20"/>
      <c r="AG91" s="78"/>
      <c r="AH91" s="78"/>
    </row>
    <row r="92" spans="1:34" ht="15.95" customHeight="1">
      <c r="A92" s="40">
        <f>MAX(LEN(A91)-LEN(SUBSTITUTE(A91,1,"")),LEN(C91)-LEN(SUBSTITUTE(C91,1,"")),LEN(E91)-LEN(SUBSTITUTE(E91,1,"")))</f>
        <v>0</v>
      </c>
      <c r="B92" s="39">
        <f>MAX(LEN(A91)-LEN(SUBSTITUTE(A91,2,"")),LEN(C91)-LEN(SUBSTITUTE(C91,2,"")),LEN(E91)-LEN(SUBSTITUTE(E91,2,"")))</f>
        <v>0</v>
      </c>
      <c r="C92" s="76">
        <f>MAX(LEN(A91)-LEN(SUBSTITUTE(A91,3,"")),LEN(C91)-LEN(SUBSTITUTE(C91,3,"")),LEN(E91)-LEN(SUBSTITUTE(E91,3,"")))</f>
        <v>0</v>
      </c>
      <c r="D92" s="75">
        <f>MAX(LEN(A91)-LEN(SUBSTITUTE(A91,4,"")),LEN(C91)-LEN(SUBSTITUTE(C91,4,"")),LEN(E91)-LEN(SUBSTITUTE(E91,4,"")))</f>
        <v>0</v>
      </c>
      <c r="E92" s="75">
        <f>MAX(LEN(A91)-LEN(SUBSTITUTE(A91,5,"")),LEN(C91)-LEN(SUBSTITUTE(C91,5,"")),LEN(E91)-LEN(SUBSTITUTE(E91,5,"")))</f>
        <v>0</v>
      </c>
      <c r="F92" s="75">
        <f>MAX(LEN(A91)-LEN(SUBSTITUTE(A91,6,"")),LEN(C91)-LEN(SUBSTITUTE(C91,6,"")),LEN(E91)-LEN(SUBSTITUTE(E91,6,"")))</f>
        <v>0</v>
      </c>
      <c r="G92" s="78"/>
      <c r="H92" s="78"/>
      <c r="I92" s="78"/>
      <c r="J92" s="78"/>
      <c r="K92" s="36"/>
      <c r="L92" s="36"/>
      <c r="M92" s="78"/>
      <c r="N92" s="78"/>
      <c r="O92" s="78"/>
      <c r="P92" s="78"/>
      <c r="Q92" s="20"/>
      <c r="R92" s="78"/>
      <c r="S92" s="78"/>
      <c r="T92" s="20"/>
      <c r="U92" s="78"/>
      <c r="V92" s="78"/>
      <c r="W92" s="20"/>
      <c r="X92" s="78"/>
      <c r="Y92" s="78"/>
      <c r="Z92" s="20"/>
      <c r="AA92" s="78"/>
      <c r="AB92" s="78"/>
      <c r="AC92" s="20"/>
      <c r="AD92" s="78"/>
      <c r="AE92" s="78"/>
      <c r="AF92" s="20"/>
      <c r="AG92" s="78"/>
      <c r="AH92" s="78"/>
    </row>
    <row r="93" spans="1:34" ht="18.75" customHeight="1" thickBo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</row>
    <row r="94" spans="1:34" ht="18.75" customHeight="1">
      <c r="A94" s="144" t="s">
        <v>27</v>
      </c>
      <c r="B94" s="145"/>
      <c r="C94" s="173" t="s">
        <v>28</v>
      </c>
      <c r="D94" s="145" t="s">
        <v>51</v>
      </c>
      <c r="E94" s="145"/>
      <c r="F94" s="145"/>
      <c r="G94" s="145"/>
      <c r="H94" s="145"/>
      <c r="I94" s="145"/>
      <c r="J94" s="145"/>
      <c r="K94" s="145" t="s">
        <v>52</v>
      </c>
      <c r="L94" s="145"/>
      <c r="M94" s="145"/>
      <c r="N94" s="145" t="s">
        <v>31</v>
      </c>
      <c r="O94" s="145"/>
      <c r="P94" s="145"/>
      <c r="Q94" s="145" t="s">
        <v>53</v>
      </c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74"/>
    </row>
    <row r="95" spans="1:34" ht="18.75" customHeight="1">
      <c r="A95" s="138"/>
      <c r="B95" s="139"/>
      <c r="C95" s="167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 t="s">
        <v>35</v>
      </c>
      <c r="R95" s="168"/>
      <c r="S95" s="168"/>
      <c r="T95" s="139" t="s">
        <v>36</v>
      </c>
      <c r="U95" s="139"/>
      <c r="V95" s="139"/>
      <c r="W95" s="139" t="s">
        <v>37</v>
      </c>
      <c r="X95" s="139"/>
      <c r="Y95" s="139"/>
      <c r="Z95" s="139" t="s">
        <v>38</v>
      </c>
      <c r="AA95" s="139"/>
      <c r="AB95" s="139"/>
      <c r="AC95" s="139" t="s">
        <v>39</v>
      </c>
      <c r="AD95" s="139"/>
      <c r="AE95" s="139"/>
      <c r="AF95" s="139" t="s">
        <v>40</v>
      </c>
      <c r="AG95" s="139"/>
      <c r="AH95" s="169"/>
    </row>
    <row r="96" spans="1:34" ht="15.95" customHeight="1">
      <c r="A96" s="166" t="s">
        <v>54</v>
      </c>
      <c r="B96" s="167"/>
      <c r="C96" s="79">
        <v>1</v>
      </c>
      <c r="D96" s="165" t="s">
        <v>66</v>
      </c>
      <c r="E96" s="165"/>
      <c r="F96" s="165"/>
      <c r="G96" s="165"/>
      <c r="H96" s="165"/>
      <c r="I96" s="165"/>
      <c r="J96" s="165"/>
      <c r="K96" s="162">
        <f t="shared" ref="K96:K120" si="24">IF(ISBLANK(D96),"",SUM(Q96,T96,W96,Z96,AC96,AF96))</f>
        <v>10</v>
      </c>
      <c r="L96" s="162"/>
      <c r="M96" s="82" t="str">
        <f>IF(ISBLANK(K96),"","周")</f>
        <v>周</v>
      </c>
      <c r="N96" s="162">
        <f>IF(ISBLANK(D96),"",K96*1.5)</f>
        <v>15</v>
      </c>
      <c r="O96" s="162"/>
      <c r="P96" s="162"/>
      <c r="Q96" s="162">
        <f>AF10</f>
        <v>3</v>
      </c>
      <c r="R96" s="162"/>
      <c r="S96" s="82" t="str">
        <f t="shared" ref="S96:S120" si="25">IF(ISBLANK(Q96),"","周")</f>
        <v>周</v>
      </c>
      <c r="T96" s="162">
        <f>AF11</f>
        <v>1</v>
      </c>
      <c r="U96" s="162"/>
      <c r="V96" s="82" t="str">
        <f t="shared" ref="V96:V120" si="26">IF(ISBLANK(T96),"","周")</f>
        <v>周</v>
      </c>
      <c r="W96" s="162">
        <f>AF12</f>
        <v>2</v>
      </c>
      <c r="X96" s="162"/>
      <c r="Y96" s="82" t="str">
        <f t="shared" ref="Y96:Y120" si="27">IF(ISBLANK(W96),"","周")</f>
        <v>周</v>
      </c>
      <c r="Z96" s="162">
        <f>AF13</f>
        <v>1</v>
      </c>
      <c r="AA96" s="162"/>
      <c r="AB96" s="82" t="str">
        <f t="shared" ref="AB96:AB120" si="28">IF(ISBLANK(Z96),"","周")</f>
        <v>周</v>
      </c>
      <c r="AC96" s="162">
        <f>AF14</f>
        <v>2</v>
      </c>
      <c r="AD96" s="162"/>
      <c r="AE96" s="82" t="str">
        <f t="shared" ref="AE96:AE120" si="29">IF(ISBLANK(AC96),"","周")</f>
        <v>周</v>
      </c>
      <c r="AF96" s="162">
        <f>AF15</f>
        <v>1</v>
      </c>
      <c r="AG96" s="162"/>
      <c r="AH96" s="34" t="str">
        <f t="shared" ref="AH96:AH108" si="30">IF(ISBLANK(AF96),"","周")</f>
        <v>周</v>
      </c>
    </row>
    <row r="97" spans="1:34" ht="15.95" customHeight="1">
      <c r="A97" s="166"/>
      <c r="B97" s="167"/>
      <c r="C97" s="80">
        <v>2</v>
      </c>
      <c r="D97" s="165" t="s">
        <v>70</v>
      </c>
      <c r="E97" s="165"/>
      <c r="F97" s="165"/>
      <c r="G97" s="165"/>
      <c r="H97" s="165"/>
      <c r="I97" s="165"/>
      <c r="J97" s="165"/>
      <c r="K97" s="164">
        <f t="shared" si="24"/>
        <v>0.33333333333333331</v>
      </c>
      <c r="L97" s="164"/>
      <c r="M97" s="82" t="str">
        <f>IF(ISBLANK(K97),"","周")</f>
        <v>周</v>
      </c>
      <c r="N97" s="162">
        <v>1</v>
      </c>
      <c r="O97" s="162"/>
      <c r="P97" s="162"/>
      <c r="Q97" s="164"/>
      <c r="R97" s="164"/>
      <c r="S97" s="82" t="str">
        <f t="shared" si="25"/>
        <v/>
      </c>
      <c r="T97" s="164">
        <f>8/24</f>
        <v>0.33333333333333331</v>
      </c>
      <c r="U97" s="164"/>
      <c r="V97" s="82" t="str">
        <f t="shared" si="26"/>
        <v>周</v>
      </c>
      <c r="W97" s="162"/>
      <c r="X97" s="162"/>
      <c r="Y97" s="82" t="str">
        <f t="shared" si="27"/>
        <v/>
      </c>
      <c r="Z97" s="162"/>
      <c r="AA97" s="162"/>
      <c r="AB97" s="82" t="str">
        <f t="shared" si="28"/>
        <v/>
      </c>
      <c r="AC97" s="162"/>
      <c r="AD97" s="162"/>
      <c r="AE97" s="82" t="str">
        <f t="shared" si="29"/>
        <v/>
      </c>
      <c r="AF97" s="162"/>
      <c r="AG97" s="162"/>
      <c r="AH97" s="34" t="str">
        <f t="shared" si="30"/>
        <v/>
      </c>
    </row>
    <row r="98" spans="1:34" ht="15.95" customHeight="1">
      <c r="A98" s="166"/>
      <c r="B98" s="167"/>
      <c r="C98" s="79">
        <v>3</v>
      </c>
      <c r="D98" s="165" t="s">
        <v>67</v>
      </c>
      <c r="E98" s="165"/>
      <c r="F98" s="165"/>
      <c r="G98" s="165"/>
      <c r="H98" s="165"/>
      <c r="I98" s="165"/>
      <c r="J98" s="165"/>
      <c r="K98" s="164">
        <f t="shared" si="24"/>
        <v>0.33333333333333331</v>
      </c>
      <c r="L98" s="164"/>
      <c r="M98" s="82" t="str">
        <f t="shared" ref="M98:M121" si="31">IF(K98="","","周")</f>
        <v>周</v>
      </c>
      <c r="N98" s="162">
        <v>1</v>
      </c>
      <c r="O98" s="162"/>
      <c r="P98" s="162"/>
      <c r="Q98" s="164"/>
      <c r="R98" s="164"/>
      <c r="S98" s="82" t="str">
        <f t="shared" si="25"/>
        <v/>
      </c>
      <c r="T98" s="162"/>
      <c r="U98" s="162"/>
      <c r="V98" s="82" t="str">
        <f t="shared" si="26"/>
        <v/>
      </c>
      <c r="W98" s="164">
        <f>8/24</f>
        <v>0.33333333333333331</v>
      </c>
      <c r="X98" s="164"/>
      <c r="Y98" s="82" t="str">
        <f t="shared" si="27"/>
        <v>周</v>
      </c>
      <c r="Z98" s="162"/>
      <c r="AA98" s="162"/>
      <c r="AB98" s="82" t="str">
        <f t="shared" si="28"/>
        <v/>
      </c>
      <c r="AC98" s="162"/>
      <c r="AD98" s="162"/>
      <c r="AE98" s="82" t="str">
        <f t="shared" si="29"/>
        <v/>
      </c>
      <c r="AF98" s="162"/>
      <c r="AG98" s="162"/>
      <c r="AH98" s="34" t="str">
        <f t="shared" si="30"/>
        <v/>
      </c>
    </row>
    <row r="99" spans="1:34" ht="15.95" customHeight="1">
      <c r="A99" s="166"/>
      <c r="B99" s="167"/>
      <c r="C99" s="80">
        <v>4</v>
      </c>
      <c r="D99" s="160" t="s">
        <v>90</v>
      </c>
      <c r="E99" s="160"/>
      <c r="F99" s="160"/>
      <c r="G99" s="160"/>
      <c r="H99" s="160"/>
      <c r="I99" s="160"/>
      <c r="J99" s="160"/>
      <c r="K99" s="162">
        <f t="shared" si="24"/>
        <v>0.25</v>
      </c>
      <c r="L99" s="162"/>
      <c r="M99" s="82" t="str">
        <f t="shared" si="31"/>
        <v>周</v>
      </c>
      <c r="N99" s="162">
        <v>0</v>
      </c>
      <c r="O99" s="162"/>
      <c r="P99" s="162"/>
      <c r="Q99" s="164"/>
      <c r="R99" s="164"/>
      <c r="S99" s="82" t="str">
        <f t="shared" si="25"/>
        <v/>
      </c>
      <c r="T99" s="162">
        <v>0.25</v>
      </c>
      <c r="U99" s="162"/>
      <c r="V99" s="82" t="str">
        <f t="shared" si="26"/>
        <v>周</v>
      </c>
      <c r="W99" s="162"/>
      <c r="X99" s="162"/>
      <c r="Y99" s="82" t="str">
        <f t="shared" si="27"/>
        <v/>
      </c>
      <c r="Z99" s="162"/>
      <c r="AA99" s="162"/>
      <c r="AB99" s="82" t="str">
        <f t="shared" si="28"/>
        <v/>
      </c>
      <c r="AC99" s="162"/>
      <c r="AD99" s="162"/>
      <c r="AE99" s="82" t="str">
        <f t="shared" si="29"/>
        <v/>
      </c>
      <c r="AF99" s="162"/>
      <c r="AG99" s="162"/>
      <c r="AH99" s="34" t="str">
        <f t="shared" si="30"/>
        <v/>
      </c>
    </row>
    <row r="100" spans="1:34" ht="15.95" customHeight="1">
      <c r="A100" s="166"/>
      <c r="B100" s="167"/>
      <c r="C100" s="79">
        <v>5</v>
      </c>
      <c r="D100" s="160" t="s">
        <v>89</v>
      </c>
      <c r="E100" s="160"/>
      <c r="F100" s="160"/>
      <c r="G100" s="160"/>
      <c r="H100" s="160"/>
      <c r="I100" s="160"/>
      <c r="J100" s="160"/>
      <c r="K100" s="137">
        <f t="shared" si="24"/>
        <v>0.08</v>
      </c>
      <c r="L100" s="137"/>
      <c r="M100" s="79" t="str">
        <f t="shared" si="31"/>
        <v>周</v>
      </c>
      <c r="N100" s="140">
        <v>0</v>
      </c>
      <c r="O100" s="140"/>
      <c r="P100" s="140"/>
      <c r="Q100" s="161"/>
      <c r="R100" s="161"/>
      <c r="S100" s="79" t="str">
        <f t="shared" si="25"/>
        <v/>
      </c>
      <c r="T100" s="161"/>
      <c r="U100" s="161"/>
      <c r="V100" s="79" t="str">
        <f t="shared" si="26"/>
        <v/>
      </c>
      <c r="W100" s="149">
        <v>0.08</v>
      </c>
      <c r="X100" s="149"/>
      <c r="Y100" s="79" t="str">
        <f t="shared" si="27"/>
        <v>周</v>
      </c>
      <c r="Z100" s="149"/>
      <c r="AA100" s="149"/>
      <c r="AB100" s="79" t="str">
        <f t="shared" si="28"/>
        <v/>
      </c>
      <c r="AC100" s="149"/>
      <c r="AD100" s="149"/>
      <c r="AE100" s="79" t="str">
        <f t="shared" si="29"/>
        <v/>
      </c>
      <c r="AF100" s="149"/>
      <c r="AG100" s="149"/>
      <c r="AH100" s="84" t="str">
        <f t="shared" si="30"/>
        <v/>
      </c>
    </row>
    <row r="101" spans="1:34" ht="15.95" customHeight="1">
      <c r="A101" s="166"/>
      <c r="B101" s="167"/>
      <c r="C101" s="80">
        <v>6</v>
      </c>
      <c r="D101" s="160"/>
      <c r="E101" s="160"/>
      <c r="F101" s="160"/>
      <c r="G101" s="160"/>
      <c r="H101" s="160"/>
      <c r="I101" s="160"/>
      <c r="J101" s="160"/>
      <c r="K101" s="137" t="str">
        <f t="shared" si="24"/>
        <v/>
      </c>
      <c r="L101" s="137"/>
      <c r="M101" s="79" t="str">
        <f t="shared" si="31"/>
        <v/>
      </c>
      <c r="N101" s="140" t="str">
        <f t="shared" ref="N101" si="32">IF(ISBLANK(D101),"",K101*1.5)</f>
        <v/>
      </c>
      <c r="O101" s="140"/>
      <c r="P101" s="140"/>
      <c r="Q101" s="161"/>
      <c r="R101" s="161"/>
      <c r="S101" s="79" t="str">
        <f t="shared" si="25"/>
        <v/>
      </c>
      <c r="T101" s="161"/>
      <c r="U101" s="161"/>
      <c r="V101" s="79" t="str">
        <f t="shared" si="26"/>
        <v/>
      </c>
      <c r="W101" s="161"/>
      <c r="X101" s="161"/>
      <c r="Y101" s="79" t="str">
        <f t="shared" si="27"/>
        <v/>
      </c>
      <c r="Z101" s="149"/>
      <c r="AA101" s="149"/>
      <c r="AB101" s="79" t="str">
        <f t="shared" si="28"/>
        <v/>
      </c>
      <c r="AC101" s="149"/>
      <c r="AD101" s="149"/>
      <c r="AE101" s="79" t="str">
        <f t="shared" si="29"/>
        <v/>
      </c>
      <c r="AF101" s="149"/>
      <c r="AG101" s="149"/>
      <c r="AH101" s="84" t="str">
        <f t="shared" si="30"/>
        <v/>
      </c>
    </row>
    <row r="102" spans="1:34" ht="15.95" customHeight="1">
      <c r="A102" s="166"/>
      <c r="B102" s="167"/>
      <c r="C102" s="79">
        <v>7</v>
      </c>
      <c r="D102" s="160"/>
      <c r="E102" s="160"/>
      <c r="F102" s="160"/>
      <c r="G102" s="160"/>
      <c r="H102" s="160"/>
      <c r="I102" s="160"/>
      <c r="J102" s="160"/>
      <c r="K102" s="140" t="str">
        <f t="shared" si="24"/>
        <v/>
      </c>
      <c r="L102" s="140"/>
      <c r="M102" s="79" t="str">
        <f t="shared" si="31"/>
        <v/>
      </c>
      <c r="N102" s="140" t="str">
        <f t="shared" ref="N102:N120" si="33">IF(ISBLANK(D102),"",K102*1.5)</f>
        <v/>
      </c>
      <c r="O102" s="140"/>
      <c r="P102" s="140"/>
      <c r="Q102" s="161"/>
      <c r="R102" s="161"/>
      <c r="S102" s="79" t="str">
        <f t="shared" si="25"/>
        <v/>
      </c>
      <c r="T102" s="149"/>
      <c r="U102" s="149"/>
      <c r="V102" s="79" t="str">
        <f t="shared" si="26"/>
        <v/>
      </c>
      <c r="W102" s="149"/>
      <c r="X102" s="149"/>
      <c r="Y102" s="79" t="str">
        <f t="shared" si="27"/>
        <v/>
      </c>
      <c r="Z102" s="149"/>
      <c r="AA102" s="149"/>
      <c r="AB102" s="79" t="str">
        <f t="shared" si="28"/>
        <v/>
      </c>
      <c r="AC102" s="149"/>
      <c r="AD102" s="149"/>
      <c r="AE102" s="79" t="str">
        <f t="shared" si="29"/>
        <v/>
      </c>
      <c r="AF102" s="149"/>
      <c r="AG102" s="149"/>
      <c r="AH102" s="84" t="str">
        <f t="shared" si="30"/>
        <v/>
      </c>
    </row>
    <row r="103" spans="1:34" ht="15.95" customHeight="1">
      <c r="A103" s="166"/>
      <c r="B103" s="167"/>
      <c r="C103" s="80">
        <v>8</v>
      </c>
      <c r="D103" s="160"/>
      <c r="E103" s="160"/>
      <c r="F103" s="160"/>
      <c r="G103" s="160"/>
      <c r="H103" s="160"/>
      <c r="I103" s="160"/>
      <c r="J103" s="160"/>
      <c r="K103" s="140" t="str">
        <f t="shared" si="24"/>
        <v/>
      </c>
      <c r="L103" s="140"/>
      <c r="M103" s="79" t="str">
        <f t="shared" si="31"/>
        <v/>
      </c>
      <c r="N103" s="140" t="str">
        <f t="shared" si="33"/>
        <v/>
      </c>
      <c r="O103" s="140"/>
      <c r="P103" s="140"/>
      <c r="Q103" s="161"/>
      <c r="R103" s="161"/>
      <c r="S103" s="79" t="str">
        <f t="shared" si="25"/>
        <v/>
      </c>
      <c r="T103" s="149"/>
      <c r="U103" s="149"/>
      <c r="V103" s="79" t="str">
        <f t="shared" si="26"/>
        <v/>
      </c>
      <c r="W103" s="149"/>
      <c r="X103" s="149"/>
      <c r="Y103" s="79" t="str">
        <f t="shared" si="27"/>
        <v/>
      </c>
      <c r="Z103" s="149"/>
      <c r="AA103" s="149"/>
      <c r="AB103" s="79" t="str">
        <f t="shared" si="28"/>
        <v/>
      </c>
      <c r="AC103" s="149"/>
      <c r="AD103" s="149"/>
      <c r="AE103" s="79" t="str">
        <f t="shared" si="29"/>
        <v/>
      </c>
      <c r="AF103" s="149"/>
      <c r="AG103" s="149"/>
      <c r="AH103" s="84" t="str">
        <f t="shared" si="30"/>
        <v/>
      </c>
    </row>
    <row r="104" spans="1:34" ht="15.95" customHeight="1">
      <c r="A104" s="166"/>
      <c r="B104" s="167"/>
      <c r="C104" s="79">
        <v>9</v>
      </c>
      <c r="D104" s="160"/>
      <c r="E104" s="160"/>
      <c r="F104" s="160"/>
      <c r="G104" s="160"/>
      <c r="H104" s="160"/>
      <c r="I104" s="160"/>
      <c r="J104" s="160"/>
      <c r="K104" s="140" t="str">
        <f t="shared" si="24"/>
        <v/>
      </c>
      <c r="L104" s="140"/>
      <c r="M104" s="79" t="str">
        <f t="shared" si="31"/>
        <v/>
      </c>
      <c r="N104" s="140" t="str">
        <f t="shared" si="33"/>
        <v/>
      </c>
      <c r="O104" s="140"/>
      <c r="P104" s="140"/>
      <c r="Q104" s="161"/>
      <c r="R104" s="161"/>
      <c r="S104" s="79" t="str">
        <f t="shared" si="25"/>
        <v/>
      </c>
      <c r="T104" s="149"/>
      <c r="U104" s="149"/>
      <c r="V104" s="79" t="str">
        <f t="shared" si="26"/>
        <v/>
      </c>
      <c r="W104" s="149"/>
      <c r="X104" s="149"/>
      <c r="Y104" s="79" t="str">
        <f t="shared" si="27"/>
        <v/>
      </c>
      <c r="Z104" s="149"/>
      <c r="AA104" s="149"/>
      <c r="AB104" s="79" t="str">
        <f t="shared" si="28"/>
        <v/>
      </c>
      <c r="AC104" s="149"/>
      <c r="AD104" s="149"/>
      <c r="AE104" s="79" t="str">
        <f t="shared" si="29"/>
        <v/>
      </c>
      <c r="AF104" s="149"/>
      <c r="AG104" s="149"/>
      <c r="AH104" s="84" t="str">
        <f t="shared" si="30"/>
        <v/>
      </c>
    </row>
    <row r="105" spans="1:34" ht="15.95" customHeight="1">
      <c r="A105" s="166"/>
      <c r="B105" s="167"/>
      <c r="C105" s="80">
        <v>10</v>
      </c>
      <c r="D105" s="160"/>
      <c r="E105" s="160"/>
      <c r="F105" s="160"/>
      <c r="G105" s="160"/>
      <c r="H105" s="160"/>
      <c r="I105" s="160"/>
      <c r="J105" s="160"/>
      <c r="K105" s="140" t="str">
        <f t="shared" si="24"/>
        <v/>
      </c>
      <c r="L105" s="140"/>
      <c r="M105" s="79" t="str">
        <f t="shared" si="31"/>
        <v/>
      </c>
      <c r="N105" s="140" t="str">
        <f t="shared" si="33"/>
        <v/>
      </c>
      <c r="O105" s="140"/>
      <c r="P105" s="140"/>
      <c r="Q105" s="161"/>
      <c r="R105" s="161"/>
      <c r="S105" s="79" t="str">
        <f t="shared" si="25"/>
        <v/>
      </c>
      <c r="T105" s="149"/>
      <c r="U105" s="149"/>
      <c r="V105" s="79" t="str">
        <f t="shared" si="26"/>
        <v/>
      </c>
      <c r="W105" s="149"/>
      <c r="X105" s="149"/>
      <c r="Y105" s="79" t="str">
        <f t="shared" si="27"/>
        <v/>
      </c>
      <c r="Z105" s="149"/>
      <c r="AA105" s="149"/>
      <c r="AB105" s="79" t="str">
        <f t="shared" si="28"/>
        <v/>
      </c>
      <c r="AC105" s="149"/>
      <c r="AD105" s="149"/>
      <c r="AE105" s="79" t="str">
        <f t="shared" si="29"/>
        <v/>
      </c>
      <c r="AF105" s="149"/>
      <c r="AG105" s="149"/>
      <c r="AH105" s="84" t="str">
        <f t="shared" si="30"/>
        <v/>
      </c>
    </row>
    <row r="106" spans="1:34" ht="15.95" customHeight="1">
      <c r="A106" s="166"/>
      <c r="B106" s="167"/>
      <c r="C106" s="79">
        <v>11</v>
      </c>
      <c r="D106" s="160"/>
      <c r="E106" s="160"/>
      <c r="F106" s="160"/>
      <c r="G106" s="160"/>
      <c r="H106" s="160"/>
      <c r="I106" s="160"/>
      <c r="J106" s="160"/>
      <c r="K106" s="140" t="str">
        <f t="shared" si="24"/>
        <v/>
      </c>
      <c r="L106" s="140"/>
      <c r="M106" s="79" t="str">
        <f t="shared" si="31"/>
        <v/>
      </c>
      <c r="N106" s="140" t="str">
        <f t="shared" si="33"/>
        <v/>
      </c>
      <c r="O106" s="140"/>
      <c r="P106" s="140"/>
      <c r="Q106" s="161"/>
      <c r="R106" s="161"/>
      <c r="S106" s="79" t="str">
        <f t="shared" si="25"/>
        <v/>
      </c>
      <c r="T106" s="149"/>
      <c r="U106" s="149"/>
      <c r="V106" s="79" t="str">
        <f t="shared" si="26"/>
        <v/>
      </c>
      <c r="W106" s="149"/>
      <c r="X106" s="149"/>
      <c r="Y106" s="79" t="str">
        <f t="shared" si="27"/>
        <v/>
      </c>
      <c r="Z106" s="149"/>
      <c r="AA106" s="149"/>
      <c r="AB106" s="79" t="str">
        <f t="shared" si="28"/>
        <v/>
      </c>
      <c r="AC106" s="149"/>
      <c r="AD106" s="149"/>
      <c r="AE106" s="79" t="str">
        <f t="shared" si="29"/>
        <v/>
      </c>
      <c r="AF106" s="149"/>
      <c r="AG106" s="149"/>
      <c r="AH106" s="84" t="str">
        <f t="shared" si="30"/>
        <v/>
      </c>
    </row>
    <row r="107" spans="1:34" ht="15.95" customHeight="1">
      <c r="A107" s="166"/>
      <c r="B107" s="167"/>
      <c r="C107" s="80">
        <v>12</v>
      </c>
      <c r="D107" s="160"/>
      <c r="E107" s="160"/>
      <c r="F107" s="160"/>
      <c r="G107" s="160"/>
      <c r="H107" s="160"/>
      <c r="I107" s="160"/>
      <c r="J107" s="160"/>
      <c r="K107" s="140" t="str">
        <f t="shared" si="24"/>
        <v/>
      </c>
      <c r="L107" s="140"/>
      <c r="M107" s="79" t="str">
        <f t="shared" si="31"/>
        <v/>
      </c>
      <c r="N107" s="140" t="str">
        <f t="shared" si="33"/>
        <v/>
      </c>
      <c r="O107" s="140"/>
      <c r="P107" s="140"/>
      <c r="Q107" s="161"/>
      <c r="R107" s="161"/>
      <c r="S107" s="79" t="str">
        <f t="shared" si="25"/>
        <v/>
      </c>
      <c r="T107" s="149"/>
      <c r="U107" s="149"/>
      <c r="V107" s="79" t="str">
        <f t="shared" si="26"/>
        <v/>
      </c>
      <c r="W107" s="149"/>
      <c r="X107" s="149"/>
      <c r="Y107" s="79" t="str">
        <f t="shared" si="27"/>
        <v/>
      </c>
      <c r="Z107" s="149"/>
      <c r="AA107" s="149"/>
      <c r="AB107" s="79" t="str">
        <f t="shared" si="28"/>
        <v/>
      </c>
      <c r="AC107" s="149"/>
      <c r="AD107" s="149"/>
      <c r="AE107" s="79" t="str">
        <f t="shared" si="29"/>
        <v/>
      </c>
      <c r="AF107" s="149"/>
      <c r="AG107" s="149"/>
      <c r="AH107" s="84" t="str">
        <f t="shared" si="30"/>
        <v/>
      </c>
    </row>
    <row r="108" spans="1:34" ht="15.95" customHeight="1">
      <c r="A108" s="166"/>
      <c r="B108" s="167"/>
      <c r="C108" s="79">
        <v>13</v>
      </c>
      <c r="D108" s="160"/>
      <c r="E108" s="160"/>
      <c r="F108" s="160"/>
      <c r="G108" s="160"/>
      <c r="H108" s="160"/>
      <c r="I108" s="160"/>
      <c r="J108" s="160"/>
      <c r="K108" s="140" t="str">
        <f t="shared" si="24"/>
        <v/>
      </c>
      <c r="L108" s="140"/>
      <c r="M108" s="79" t="str">
        <f t="shared" si="31"/>
        <v/>
      </c>
      <c r="N108" s="140" t="str">
        <f t="shared" si="33"/>
        <v/>
      </c>
      <c r="O108" s="140"/>
      <c r="P108" s="140"/>
      <c r="Q108" s="161"/>
      <c r="R108" s="161"/>
      <c r="S108" s="79" t="str">
        <f t="shared" si="25"/>
        <v/>
      </c>
      <c r="T108" s="149"/>
      <c r="U108" s="149"/>
      <c r="V108" s="79" t="str">
        <f t="shared" si="26"/>
        <v/>
      </c>
      <c r="W108" s="149"/>
      <c r="X108" s="149"/>
      <c r="Y108" s="79" t="str">
        <f t="shared" si="27"/>
        <v/>
      </c>
      <c r="Z108" s="149"/>
      <c r="AA108" s="149"/>
      <c r="AB108" s="79" t="str">
        <f t="shared" si="28"/>
        <v/>
      </c>
      <c r="AC108" s="149"/>
      <c r="AD108" s="149"/>
      <c r="AE108" s="79" t="str">
        <f t="shared" si="29"/>
        <v/>
      </c>
      <c r="AF108" s="149"/>
      <c r="AG108" s="149"/>
      <c r="AH108" s="84" t="str">
        <f t="shared" si="30"/>
        <v/>
      </c>
    </row>
    <row r="109" spans="1:34" ht="15.95" customHeight="1">
      <c r="A109" s="166"/>
      <c r="B109" s="167"/>
      <c r="C109" s="80">
        <v>14</v>
      </c>
      <c r="D109" s="160"/>
      <c r="E109" s="160"/>
      <c r="F109" s="160"/>
      <c r="G109" s="160"/>
      <c r="H109" s="160"/>
      <c r="I109" s="160"/>
      <c r="J109" s="160"/>
      <c r="K109" s="140" t="str">
        <f t="shared" si="24"/>
        <v/>
      </c>
      <c r="L109" s="140"/>
      <c r="M109" s="79" t="str">
        <f t="shared" si="31"/>
        <v/>
      </c>
      <c r="N109" s="140" t="str">
        <f t="shared" si="33"/>
        <v/>
      </c>
      <c r="O109" s="140"/>
      <c r="P109" s="140"/>
      <c r="Q109" s="161"/>
      <c r="R109" s="161"/>
      <c r="S109" s="79" t="str">
        <f t="shared" si="25"/>
        <v/>
      </c>
      <c r="T109" s="149"/>
      <c r="U109" s="149"/>
      <c r="V109" s="79" t="str">
        <f t="shared" si="26"/>
        <v/>
      </c>
      <c r="W109" s="149"/>
      <c r="X109" s="149"/>
      <c r="Y109" s="79" t="str">
        <f t="shared" si="27"/>
        <v/>
      </c>
      <c r="Z109" s="149"/>
      <c r="AA109" s="149"/>
      <c r="AB109" s="79" t="str">
        <f t="shared" si="28"/>
        <v/>
      </c>
      <c r="AC109" s="149"/>
      <c r="AD109" s="149"/>
      <c r="AE109" s="79" t="str">
        <f t="shared" si="29"/>
        <v/>
      </c>
      <c r="AF109" s="149"/>
      <c r="AG109" s="149"/>
      <c r="AH109" s="84"/>
    </row>
    <row r="110" spans="1:34" ht="15.95" customHeight="1">
      <c r="A110" s="166"/>
      <c r="B110" s="167"/>
      <c r="C110" s="79">
        <v>15</v>
      </c>
      <c r="D110" s="160"/>
      <c r="E110" s="160"/>
      <c r="F110" s="160"/>
      <c r="G110" s="160"/>
      <c r="H110" s="160"/>
      <c r="I110" s="160"/>
      <c r="J110" s="160"/>
      <c r="K110" s="140" t="str">
        <f t="shared" si="24"/>
        <v/>
      </c>
      <c r="L110" s="140"/>
      <c r="M110" s="79" t="str">
        <f t="shared" si="31"/>
        <v/>
      </c>
      <c r="N110" s="140" t="str">
        <f t="shared" si="33"/>
        <v/>
      </c>
      <c r="O110" s="140"/>
      <c r="P110" s="140"/>
      <c r="Q110" s="161"/>
      <c r="R110" s="161"/>
      <c r="S110" s="79" t="str">
        <f t="shared" si="25"/>
        <v/>
      </c>
      <c r="T110" s="149"/>
      <c r="U110" s="149"/>
      <c r="V110" s="79" t="str">
        <f t="shared" si="26"/>
        <v/>
      </c>
      <c r="W110" s="149"/>
      <c r="X110" s="149"/>
      <c r="Y110" s="79" t="str">
        <f t="shared" si="27"/>
        <v/>
      </c>
      <c r="Z110" s="149"/>
      <c r="AA110" s="149"/>
      <c r="AB110" s="79" t="str">
        <f t="shared" si="28"/>
        <v/>
      </c>
      <c r="AC110" s="149"/>
      <c r="AD110" s="149"/>
      <c r="AE110" s="79" t="str">
        <f t="shared" si="29"/>
        <v/>
      </c>
      <c r="AF110" s="149"/>
      <c r="AG110" s="149"/>
      <c r="AH110" s="84"/>
    </row>
    <row r="111" spans="1:34" ht="15.95" customHeight="1">
      <c r="A111" s="166"/>
      <c r="B111" s="167"/>
      <c r="C111" s="80">
        <v>16</v>
      </c>
      <c r="D111" s="160"/>
      <c r="E111" s="160"/>
      <c r="F111" s="160"/>
      <c r="G111" s="160"/>
      <c r="H111" s="160"/>
      <c r="I111" s="160"/>
      <c r="J111" s="160"/>
      <c r="K111" s="140" t="str">
        <f t="shared" si="24"/>
        <v/>
      </c>
      <c r="L111" s="140"/>
      <c r="M111" s="79" t="str">
        <f t="shared" si="31"/>
        <v/>
      </c>
      <c r="N111" s="140" t="str">
        <f t="shared" si="33"/>
        <v/>
      </c>
      <c r="O111" s="140"/>
      <c r="P111" s="140"/>
      <c r="Q111" s="161"/>
      <c r="R111" s="161"/>
      <c r="S111" s="79" t="str">
        <f t="shared" si="25"/>
        <v/>
      </c>
      <c r="T111" s="149"/>
      <c r="U111" s="149"/>
      <c r="V111" s="79" t="str">
        <f t="shared" si="26"/>
        <v/>
      </c>
      <c r="W111" s="149"/>
      <c r="X111" s="149"/>
      <c r="Y111" s="79" t="str">
        <f t="shared" si="27"/>
        <v/>
      </c>
      <c r="Z111" s="149"/>
      <c r="AA111" s="149"/>
      <c r="AB111" s="79" t="str">
        <f t="shared" si="28"/>
        <v/>
      </c>
      <c r="AC111" s="149"/>
      <c r="AD111" s="149"/>
      <c r="AE111" s="79" t="str">
        <f t="shared" si="29"/>
        <v/>
      </c>
      <c r="AF111" s="149"/>
      <c r="AG111" s="149"/>
      <c r="AH111" s="84"/>
    </row>
    <row r="112" spans="1:34" ht="15.95" customHeight="1">
      <c r="A112" s="166"/>
      <c r="B112" s="167"/>
      <c r="C112" s="79">
        <v>17</v>
      </c>
      <c r="D112" s="160"/>
      <c r="E112" s="160"/>
      <c r="F112" s="160"/>
      <c r="G112" s="160"/>
      <c r="H112" s="160"/>
      <c r="I112" s="160"/>
      <c r="J112" s="160"/>
      <c r="K112" s="140" t="str">
        <f t="shared" si="24"/>
        <v/>
      </c>
      <c r="L112" s="140"/>
      <c r="M112" s="79" t="str">
        <f t="shared" si="31"/>
        <v/>
      </c>
      <c r="N112" s="140" t="str">
        <f t="shared" si="33"/>
        <v/>
      </c>
      <c r="O112" s="140"/>
      <c r="P112" s="140"/>
      <c r="Q112" s="161"/>
      <c r="R112" s="161"/>
      <c r="S112" s="79" t="str">
        <f t="shared" si="25"/>
        <v/>
      </c>
      <c r="T112" s="149"/>
      <c r="U112" s="149"/>
      <c r="V112" s="79" t="str">
        <f t="shared" si="26"/>
        <v/>
      </c>
      <c r="W112" s="149"/>
      <c r="X112" s="149"/>
      <c r="Y112" s="79" t="str">
        <f t="shared" si="27"/>
        <v/>
      </c>
      <c r="Z112" s="149"/>
      <c r="AA112" s="149"/>
      <c r="AB112" s="79" t="str">
        <f t="shared" si="28"/>
        <v/>
      </c>
      <c r="AC112" s="149"/>
      <c r="AD112" s="149"/>
      <c r="AE112" s="79" t="str">
        <f t="shared" si="29"/>
        <v/>
      </c>
      <c r="AF112" s="149"/>
      <c r="AG112" s="149"/>
      <c r="AH112" s="84"/>
    </row>
    <row r="113" spans="1:34" ht="15.95" customHeight="1">
      <c r="A113" s="166"/>
      <c r="B113" s="167"/>
      <c r="C113" s="80">
        <v>18</v>
      </c>
      <c r="D113" s="160"/>
      <c r="E113" s="160"/>
      <c r="F113" s="160"/>
      <c r="G113" s="160"/>
      <c r="H113" s="160"/>
      <c r="I113" s="160"/>
      <c r="J113" s="160"/>
      <c r="K113" s="140" t="str">
        <f t="shared" si="24"/>
        <v/>
      </c>
      <c r="L113" s="140"/>
      <c r="M113" s="79" t="str">
        <f t="shared" si="31"/>
        <v/>
      </c>
      <c r="N113" s="140" t="str">
        <f t="shared" si="33"/>
        <v/>
      </c>
      <c r="O113" s="140"/>
      <c r="P113" s="140"/>
      <c r="Q113" s="161"/>
      <c r="R113" s="161"/>
      <c r="S113" s="79" t="str">
        <f t="shared" si="25"/>
        <v/>
      </c>
      <c r="T113" s="149"/>
      <c r="U113" s="149"/>
      <c r="V113" s="79" t="str">
        <f t="shared" si="26"/>
        <v/>
      </c>
      <c r="W113" s="149"/>
      <c r="X113" s="149"/>
      <c r="Y113" s="79" t="str">
        <f t="shared" si="27"/>
        <v/>
      </c>
      <c r="Z113" s="149"/>
      <c r="AA113" s="149"/>
      <c r="AB113" s="79" t="str">
        <f t="shared" si="28"/>
        <v/>
      </c>
      <c r="AC113" s="149"/>
      <c r="AD113" s="149"/>
      <c r="AE113" s="79" t="str">
        <f t="shared" si="29"/>
        <v/>
      </c>
      <c r="AF113" s="149"/>
      <c r="AG113" s="149"/>
      <c r="AH113" s="84"/>
    </row>
    <row r="114" spans="1:34" ht="15.95" customHeight="1">
      <c r="A114" s="166"/>
      <c r="B114" s="167"/>
      <c r="C114" s="79">
        <v>19</v>
      </c>
      <c r="D114" s="160"/>
      <c r="E114" s="160"/>
      <c r="F114" s="160"/>
      <c r="G114" s="160"/>
      <c r="H114" s="160"/>
      <c r="I114" s="160"/>
      <c r="J114" s="160"/>
      <c r="K114" s="140" t="str">
        <f t="shared" si="24"/>
        <v/>
      </c>
      <c r="L114" s="140"/>
      <c r="M114" s="79" t="str">
        <f t="shared" si="31"/>
        <v/>
      </c>
      <c r="N114" s="140" t="str">
        <f t="shared" si="33"/>
        <v/>
      </c>
      <c r="O114" s="140"/>
      <c r="P114" s="140"/>
      <c r="Q114" s="161"/>
      <c r="R114" s="161"/>
      <c r="S114" s="79" t="str">
        <f t="shared" si="25"/>
        <v/>
      </c>
      <c r="T114" s="149"/>
      <c r="U114" s="149"/>
      <c r="V114" s="79" t="str">
        <f t="shared" si="26"/>
        <v/>
      </c>
      <c r="W114" s="149"/>
      <c r="X114" s="149"/>
      <c r="Y114" s="79" t="str">
        <f t="shared" si="27"/>
        <v/>
      </c>
      <c r="Z114" s="149"/>
      <c r="AA114" s="149"/>
      <c r="AB114" s="79" t="str">
        <f t="shared" si="28"/>
        <v/>
      </c>
      <c r="AC114" s="149"/>
      <c r="AD114" s="149"/>
      <c r="AE114" s="79" t="str">
        <f t="shared" si="29"/>
        <v/>
      </c>
      <c r="AF114" s="149"/>
      <c r="AG114" s="149"/>
      <c r="AH114" s="84"/>
    </row>
    <row r="115" spans="1:34" ht="15.95" customHeight="1">
      <c r="A115" s="166"/>
      <c r="B115" s="167"/>
      <c r="C115" s="80">
        <v>20</v>
      </c>
      <c r="D115" s="160"/>
      <c r="E115" s="160"/>
      <c r="F115" s="160"/>
      <c r="G115" s="160"/>
      <c r="H115" s="160"/>
      <c r="I115" s="160"/>
      <c r="J115" s="160"/>
      <c r="K115" s="140" t="str">
        <f t="shared" si="24"/>
        <v/>
      </c>
      <c r="L115" s="140"/>
      <c r="M115" s="79" t="str">
        <f t="shared" si="31"/>
        <v/>
      </c>
      <c r="N115" s="140" t="str">
        <f t="shared" si="33"/>
        <v/>
      </c>
      <c r="O115" s="140"/>
      <c r="P115" s="140"/>
      <c r="Q115" s="161"/>
      <c r="R115" s="161"/>
      <c r="S115" s="79" t="str">
        <f t="shared" si="25"/>
        <v/>
      </c>
      <c r="T115" s="149"/>
      <c r="U115" s="149"/>
      <c r="V115" s="79" t="str">
        <f t="shared" si="26"/>
        <v/>
      </c>
      <c r="W115" s="149"/>
      <c r="X115" s="149"/>
      <c r="Y115" s="79" t="str">
        <f t="shared" si="27"/>
        <v/>
      </c>
      <c r="Z115" s="149"/>
      <c r="AA115" s="149"/>
      <c r="AB115" s="79" t="str">
        <f t="shared" si="28"/>
        <v/>
      </c>
      <c r="AC115" s="149"/>
      <c r="AD115" s="149"/>
      <c r="AE115" s="79" t="str">
        <f t="shared" si="29"/>
        <v/>
      </c>
      <c r="AF115" s="149"/>
      <c r="AG115" s="149"/>
      <c r="AH115" s="84" t="str">
        <f t="shared" ref="AH115:AH120" si="34">IF(ISBLANK(AF115),"","周")</f>
        <v/>
      </c>
    </row>
    <row r="116" spans="1:34" ht="15.95" customHeight="1">
      <c r="A116" s="166"/>
      <c r="B116" s="167"/>
      <c r="C116" s="79">
        <v>21</v>
      </c>
      <c r="D116" s="160"/>
      <c r="E116" s="160"/>
      <c r="F116" s="160"/>
      <c r="G116" s="160"/>
      <c r="H116" s="160"/>
      <c r="I116" s="160"/>
      <c r="J116" s="160"/>
      <c r="K116" s="140" t="str">
        <f t="shared" si="24"/>
        <v/>
      </c>
      <c r="L116" s="140"/>
      <c r="M116" s="79" t="str">
        <f t="shared" si="31"/>
        <v/>
      </c>
      <c r="N116" s="140" t="str">
        <f t="shared" si="33"/>
        <v/>
      </c>
      <c r="O116" s="140"/>
      <c r="P116" s="140"/>
      <c r="Q116" s="161"/>
      <c r="R116" s="161"/>
      <c r="S116" s="79" t="str">
        <f t="shared" si="25"/>
        <v/>
      </c>
      <c r="T116" s="149"/>
      <c r="U116" s="149"/>
      <c r="V116" s="79" t="str">
        <f t="shared" si="26"/>
        <v/>
      </c>
      <c r="W116" s="149"/>
      <c r="X116" s="149"/>
      <c r="Y116" s="79" t="str">
        <f t="shared" si="27"/>
        <v/>
      </c>
      <c r="Z116" s="149"/>
      <c r="AA116" s="149"/>
      <c r="AB116" s="79" t="str">
        <f t="shared" si="28"/>
        <v/>
      </c>
      <c r="AC116" s="149"/>
      <c r="AD116" s="149"/>
      <c r="AE116" s="79" t="str">
        <f t="shared" si="29"/>
        <v/>
      </c>
      <c r="AF116" s="149"/>
      <c r="AG116" s="149"/>
      <c r="AH116" s="84" t="str">
        <f t="shared" si="34"/>
        <v/>
      </c>
    </row>
    <row r="117" spans="1:34" ht="15.95" customHeight="1">
      <c r="A117" s="166"/>
      <c r="B117" s="167"/>
      <c r="C117" s="80">
        <v>22</v>
      </c>
      <c r="D117" s="160"/>
      <c r="E117" s="160"/>
      <c r="F117" s="160"/>
      <c r="G117" s="160"/>
      <c r="H117" s="160"/>
      <c r="I117" s="160"/>
      <c r="J117" s="160"/>
      <c r="K117" s="140" t="str">
        <f t="shared" si="24"/>
        <v/>
      </c>
      <c r="L117" s="140"/>
      <c r="M117" s="79" t="str">
        <f t="shared" si="31"/>
        <v/>
      </c>
      <c r="N117" s="140" t="str">
        <f t="shared" si="33"/>
        <v/>
      </c>
      <c r="O117" s="140"/>
      <c r="P117" s="140"/>
      <c r="Q117" s="161"/>
      <c r="R117" s="161"/>
      <c r="S117" s="79" t="str">
        <f t="shared" si="25"/>
        <v/>
      </c>
      <c r="T117" s="149"/>
      <c r="U117" s="149"/>
      <c r="V117" s="79" t="str">
        <f t="shared" si="26"/>
        <v/>
      </c>
      <c r="W117" s="149"/>
      <c r="X117" s="149"/>
      <c r="Y117" s="79" t="str">
        <f t="shared" si="27"/>
        <v/>
      </c>
      <c r="Z117" s="149"/>
      <c r="AA117" s="149"/>
      <c r="AB117" s="79" t="str">
        <f t="shared" si="28"/>
        <v/>
      </c>
      <c r="AC117" s="149"/>
      <c r="AD117" s="149"/>
      <c r="AE117" s="79" t="str">
        <f t="shared" si="29"/>
        <v/>
      </c>
      <c r="AF117" s="149"/>
      <c r="AG117" s="149"/>
      <c r="AH117" s="84" t="str">
        <f t="shared" si="34"/>
        <v/>
      </c>
    </row>
    <row r="118" spans="1:34" ht="15.95" customHeight="1">
      <c r="A118" s="166"/>
      <c r="B118" s="167"/>
      <c r="C118" s="79">
        <v>23</v>
      </c>
      <c r="D118" s="160"/>
      <c r="E118" s="160"/>
      <c r="F118" s="160"/>
      <c r="G118" s="160"/>
      <c r="H118" s="160"/>
      <c r="I118" s="160"/>
      <c r="J118" s="160"/>
      <c r="K118" s="140" t="str">
        <f t="shared" si="24"/>
        <v/>
      </c>
      <c r="L118" s="140"/>
      <c r="M118" s="79" t="str">
        <f t="shared" si="31"/>
        <v/>
      </c>
      <c r="N118" s="140" t="str">
        <f t="shared" si="33"/>
        <v/>
      </c>
      <c r="O118" s="140"/>
      <c r="P118" s="140"/>
      <c r="Q118" s="161"/>
      <c r="R118" s="161"/>
      <c r="S118" s="79" t="str">
        <f t="shared" si="25"/>
        <v/>
      </c>
      <c r="T118" s="149"/>
      <c r="U118" s="149"/>
      <c r="V118" s="79" t="str">
        <f t="shared" si="26"/>
        <v/>
      </c>
      <c r="W118" s="149"/>
      <c r="X118" s="149"/>
      <c r="Y118" s="79" t="str">
        <f t="shared" si="27"/>
        <v/>
      </c>
      <c r="Z118" s="149"/>
      <c r="AA118" s="149"/>
      <c r="AB118" s="79" t="str">
        <f t="shared" si="28"/>
        <v/>
      </c>
      <c r="AC118" s="149"/>
      <c r="AD118" s="149"/>
      <c r="AE118" s="79" t="str">
        <f t="shared" si="29"/>
        <v/>
      </c>
      <c r="AF118" s="149"/>
      <c r="AG118" s="149"/>
      <c r="AH118" s="84" t="str">
        <f t="shared" si="34"/>
        <v/>
      </c>
    </row>
    <row r="119" spans="1:34" ht="15.95" customHeight="1">
      <c r="A119" s="166"/>
      <c r="B119" s="167"/>
      <c r="C119" s="80">
        <v>24</v>
      </c>
      <c r="D119" s="160"/>
      <c r="E119" s="160"/>
      <c r="F119" s="160"/>
      <c r="G119" s="160"/>
      <c r="H119" s="160"/>
      <c r="I119" s="160"/>
      <c r="J119" s="160"/>
      <c r="K119" s="140" t="str">
        <f t="shared" si="24"/>
        <v/>
      </c>
      <c r="L119" s="140"/>
      <c r="M119" s="79" t="str">
        <f t="shared" si="31"/>
        <v/>
      </c>
      <c r="N119" s="140" t="str">
        <f t="shared" si="33"/>
        <v/>
      </c>
      <c r="O119" s="140"/>
      <c r="P119" s="140"/>
      <c r="Q119" s="161"/>
      <c r="R119" s="161"/>
      <c r="S119" s="79" t="str">
        <f t="shared" si="25"/>
        <v/>
      </c>
      <c r="T119" s="149"/>
      <c r="U119" s="149"/>
      <c r="V119" s="79" t="str">
        <f t="shared" si="26"/>
        <v/>
      </c>
      <c r="W119" s="149"/>
      <c r="X119" s="149"/>
      <c r="Y119" s="79" t="str">
        <f t="shared" si="27"/>
        <v/>
      </c>
      <c r="Z119" s="149"/>
      <c r="AA119" s="149"/>
      <c r="AB119" s="79" t="str">
        <f t="shared" si="28"/>
        <v/>
      </c>
      <c r="AC119" s="149"/>
      <c r="AD119" s="149"/>
      <c r="AE119" s="79" t="str">
        <f t="shared" si="29"/>
        <v/>
      </c>
      <c r="AF119" s="149"/>
      <c r="AG119" s="149"/>
      <c r="AH119" s="84" t="str">
        <f t="shared" si="34"/>
        <v/>
      </c>
    </row>
    <row r="120" spans="1:34" ht="15.95" customHeight="1">
      <c r="A120" s="166"/>
      <c r="B120" s="167"/>
      <c r="C120" s="79">
        <v>25</v>
      </c>
      <c r="D120" s="160"/>
      <c r="E120" s="160"/>
      <c r="F120" s="160"/>
      <c r="G120" s="160"/>
      <c r="H120" s="160"/>
      <c r="I120" s="160"/>
      <c r="J120" s="160"/>
      <c r="K120" s="140" t="str">
        <f t="shared" si="24"/>
        <v/>
      </c>
      <c r="L120" s="140"/>
      <c r="M120" s="79" t="str">
        <f t="shared" si="31"/>
        <v/>
      </c>
      <c r="N120" s="140" t="str">
        <f t="shared" si="33"/>
        <v/>
      </c>
      <c r="O120" s="140"/>
      <c r="P120" s="140"/>
      <c r="Q120" s="161"/>
      <c r="R120" s="161"/>
      <c r="S120" s="79" t="str">
        <f t="shared" si="25"/>
        <v/>
      </c>
      <c r="T120" s="149"/>
      <c r="U120" s="149"/>
      <c r="V120" s="79" t="str">
        <f t="shared" si="26"/>
        <v/>
      </c>
      <c r="W120" s="149"/>
      <c r="X120" s="149"/>
      <c r="Y120" s="79" t="str">
        <f t="shared" si="27"/>
        <v/>
      </c>
      <c r="Z120" s="149"/>
      <c r="AA120" s="149"/>
      <c r="AB120" s="79" t="str">
        <f t="shared" si="28"/>
        <v/>
      </c>
      <c r="AC120" s="149"/>
      <c r="AD120" s="149"/>
      <c r="AE120" s="79" t="str">
        <f t="shared" si="29"/>
        <v/>
      </c>
      <c r="AF120" s="149"/>
      <c r="AG120" s="149"/>
      <c r="AH120" s="84" t="str">
        <f t="shared" si="34"/>
        <v/>
      </c>
    </row>
    <row r="121" spans="1:34" ht="15.95" customHeight="1" thickBot="1">
      <c r="A121" s="150" t="s">
        <v>76</v>
      </c>
      <c r="B121" s="151"/>
      <c r="C121" s="151"/>
      <c r="D121" s="151"/>
      <c r="E121" s="151"/>
      <c r="F121" s="151"/>
      <c r="G121" s="151"/>
      <c r="H121" s="151"/>
      <c r="I121" s="151"/>
      <c r="J121" s="152"/>
      <c r="K121" s="153">
        <f>SUM(K96:L120)</f>
        <v>10.996666666666668</v>
      </c>
      <c r="L121" s="154"/>
      <c r="M121" s="30" t="str">
        <f t="shared" si="31"/>
        <v>周</v>
      </c>
      <c r="N121" s="155">
        <f>SUM(N96:P120)</f>
        <v>17</v>
      </c>
      <c r="O121" s="156"/>
      <c r="P121" s="157"/>
      <c r="Q121" s="158">
        <f>SUM(Q96:R120)</f>
        <v>3</v>
      </c>
      <c r="R121" s="159"/>
      <c r="S121" s="29"/>
      <c r="T121" s="158">
        <f>SUM(T96:U120)</f>
        <v>1.5833333333333333</v>
      </c>
      <c r="U121" s="159"/>
      <c r="V121" s="28"/>
      <c r="W121" s="158">
        <f>SUM(W96:X120)</f>
        <v>2.4133333333333336</v>
      </c>
      <c r="X121" s="159"/>
      <c r="Y121" s="28"/>
      <c r="Z121" s="118">
        <f>SUM(Z96:AA120)</f>
        <v>1</v>
      </c>
      <c r="AA121" s="120"/>
      <c r="AB121" s="28"/>
      <c r="AC121" s="118">
        <f>SUM(AC96:AD120)</f>
        <v>2</v>
      </c>
      <c r="AD121" s="120"/>
      <c r="AE121" s="28"/>
      <c r="AF121" s="118">
        <f>SUM(AF96:AG120)</f>
        <v>1</v>
      </c>
      <c r="AG121" s="120"/>
      <c r="AH121" s="27"/>
    </row>
    <row r="122" spans="1:34" ht="15.95" customHeight="1">
      <c r="A122" s="26"/>
      <c r="B122" s="26"/>
      <c r="C122" s="20"/>
      <c r="D122" s="78"/>
      <c r="E122" s="78"/>
      <c r="F122" s="78"/>
      <c r="G122" s="78"/>
      <c r="H122" s="78"/>
      <c r="I122" s="78"/>
      <c r="J122" s="78"/>
      <c r="K122" s="25"/>
      <c r="L122" s="25"/>
      <c r="M122" s="24"/>
      <c r="N122" s="23"/>
      <c r="O122" s="23"/>
      <c r="P122" s="23"/>
      <c r="Q122" s="22"/>
      <c r="R122" s="20"/>
      <c r="S122" s="14"/>
      <c r="T122" s="20"/>
      <c r="U122" s="20"/>
      <c r="V122" s="21"/>
      <c r="W122" s="22"/>
      <c r="X122" s="20"/>
      <c r="Y122" s="21"/>
      <c r="Z122" s="20"/>
      <c r="AA122" s="20"/>
      <c r="AB122" s="21"/>
      <c r="AC122" s="20"/>
      <c r="AD122" s="20"/>
      <c r="AE122" s="21"/>
      <c r="AF122" s="20"/>
      <c r="AG122" s="20"/>
      <c r="AH122" s="19"/>
    </row>
    <row r="123" spans="1:34" ht="18.75" customHeight="1" thickBot="1">
      <c r="A123" s="143" t="s">
        <v>72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</row>
    <row r="124" spans="1:34" ht="15.95" customHeight="1">
      <c r="A124" s="144" t="s">
        <v>55</v>
      </c>
      <c r="B124" s="145"/>
      <c r="C124" s="145"/>
      <c r="D124" s="145" t="s">
        <v>56</v>
      </c>
      <c r="E124" s="145"/>
      <c r="F124" s="145"/>
      <c r="G124" s="145" t="s">
        <v>57</v>
      </c>
      <c r="H124" s="145"/>
      <c r="I124" s="145" t="s">
        <v>58</v>
      </c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 t="s">
        <v>79</v>
      </c>
      <c r="AD124" s="145"/>
      <c r="AE124" s="145"/>
      <c r="AF124" s="145"/>
      <c r="AG124" s="146" t="s">
        <v>106</v>
      </c>
      <c r="AH124" s="147"/>
    </row>
    <row r="125" spans="1:34" ht="15.95" customHeight="1">
      <c r="A125" s="138"/>
      <c r="B125" s="139"/>
      <c r="C125" s="139"/>
      <c r="D125" s="139"/>
      <c r="E125" s="139"/>
      <c r="F125" s="139"/>
      <c r="G125" s="139"/>
      <c r="H125" s="139"/>
      <c r="I125" s="140" t="s">
        <v>103</v>
      </c>
      <c r="J125" s="140"/>
      <c r="K125" s="140"/>
      <c r="L125" s="140"/>
      <c r="M125" s="140"/>
      <c r="N125" s="140"/>
      <c r="O125" s="140"/>
      <c r="P125" s="140"/>
      <c r="Q125" s="139" t="s">
        <v>104</v>
      </c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42"/>
      <c r="AH125" s="148"/>
    </row>
    <row r="126" spans="1:34" ht="15.95" customHeight="1">
      <c r="A126" s="138"/>
      <c r="B126" s="139"/>
      <c r="C126" s="139"/>
      <c r="D126" s="139"/>
      <c r="E126" s="139"/>
      <c r="F126" s="139"/>
      <c r="G126" s="139"/>
      <c r="H126" s="139"/>
      <c r="I126" s="140" t="s">
        <v>101</v>
      </c>
      <c r="J126" s="140"/>
      <c r="K126" s="140"/>
      <c r="L126" s="140"/>
      <c r="M126" s="141" t="s">
        <v>61</v>
      </c>
      <c r="N126" s="141"/>
      <c r="O126" s="141"/>
      <c r="P126" s="141"/>
      <c r="Q126" s="139" t="s">
        <v>99</v>
      </c>
      <c r="R126" s="139"/>
      <c r="S126" s="139"/>
      <c r="T126" s="139"/>
      <c r="U126" s="142" t="s">
        <v>59</v>
      </c>
      <c r="V126" s="142"/>
      <c r="W126" s="142"/>
      <c r="X126" s="142"/>
      <c r="Y126" s="142" t="s">
        <v>102</v>
      </c>
      <c r="Z126" s="142"/>
      <c r="AA126" s="142"/>
      <c r="AB126" s="142"/>
      <c r="AC126" s="139"/>
      <c r="AD126" s="139"/>
      <c r="AE126" s="139"/>
      <c r="AF126" s="139"/>
      <c r="AG126" s="142"/>
      <c r="AH126" s="148"/>
    </row>
    <row r="127" spans="1:34" ht="15.95" customHeight="1">
      <c r="A127" s="138" t="s">
        <v>62</v>
      </c>
      <c r="B127" s="139"/>
      <c r="C127" s="139"/>
      <c r="D127" s="139" t="s">
        <v>35</v>
      </c>
      <c r="E127" s="139"/>
      <c r="F127" s="139"/>
      <c r="G127" s="139">
        <f>LEN($G$136)-LEN(SUBSTITUTE($G$136,"1",""))+A92</f>
        <v>3</v>
      </c>
      <c r="H127" s="139"/>
      <c r="I127" s="140">
        <f>20+36+Q28*Q22+36+Q22*SUM(Q37:Q38)+64</f>
        <v>252</v>
      </c>
      <c r="J127" s="140"/>
      <c r="K127" s="140"/>
      <c r="L127" s="140"/>
      <c r="M127" s="140">
        <v>0</v>
      </c>
      <c r="N127" s="140"/>
      <c r="O127" s="140"/>
      <c r="P127" s="140"/>
      <c r="Q127" s="140">
        <f>SUM(Q44:Q58)*Q22</f>
        <v>0</v>
      </c>
      <c r="R127" s="140"/>
      <c r="S127" s="140"/>
      <c r="T127" s="140"/>
      <c r="U127" s="140">
        <f>SUM(Q59:Q73)*Q22</f>
        <v>0</v>
      </c>
      <c r="V127" s="140"/>
      <c r="W127" s="140"/>
      <c r="X127" s="140"/>
      <c r="Y127" s="140">
        <f>MAX(SUM(Q74:Q78)*Q22,SUM(Q79:Q83)*Q22,SUM(Q84:Q88)*Q22)</f>
        <v>0</v>
      </c>
      <c r="Z127" s="140"/>
      <c r="AA127" s="140"/>
      <c r="AB127" s="140"/>
      <c r="AC127" s="137">
        <f>Q121-Q96</f>
        <v>0</v>
      </c>
      <c r="AD127" s="140"/>
      <c r="AE127" s="140"/>
      <c r="AF127" s="140"/>
      <c r="AG127" s="125">
        <f t="shared" ref="AG127:AG132" si="35">SUM(I127:Y127)</f>
        <v>252</v>
      </c>
      <c r="AH127" s="126"/>
    </row>
    <row r="128" spans="1:34" ht="15.95" customHeight="1">
      <c r="A128" s="138"/>
      <c r="B128" s="139"/>
      <c r="C128" s="139"/>
      <c r="D128" s="139" t="s">
        <v>36</v>
      </c>
      <c r="E128" s="139"/>
      <c r="F128" s="139"/>
      <c r="G128" s="139">
        <f>LEN($G$136)-LEN(SUBSTITUTE($G$136,"2",""))+B92</f>
        <v>3</v>
      </c>
      <c r="H128" s="139"/>
      <c r="I128" s="140">
        <f>12+36+36+162-Q22*6+10+16+10+36+T22*SUM(T37:T38)+64+64+8</f>
        <v>358</v>
      </c>
      <c r="J128" s="140"/>
      <c r="K128" s="140"/>
      <c r="L128" s="140"/>
      <c r="M128" s="140">
        <v>24</v>
      </c>
      <c r="N128" s="140"/>
      <c r="O128" s="140"/>
      <c r="P128" s="140"/>
      <c r="Q128" s="140">
        <f>SUM(T44:T58)*T22</f>
        <v>0</v>
      </c>
      <c r="R128" s="140"/>
      <c r="S128" s="140"/>
      <c r="T128" s="140"/>
      <c r="U128" s="140">
        <f>SUM(T59:T73)*T22</f>
        <v>0</v>
      </c>
      <c r="V128" s="140"/>
      <c r="W128" s="140"/>
      <c r="X128" s="140"/>
      <c r="Y128" s="140">
        <f>MAX(SUM(T74:T78)*T22,SUM(T79:T83)*T22,SUM(T84:T88)*T22)</f>
        <v>0</v>
      </c>
      <c r="Z128" s="140"/>
      <c r="AA128" s="140"/>
      <c r="AB128" s="140"/>
      <c r="AC128" s="137">
        <f>T121-T96</f>
        <v>0.58333333333333326</v>
      </c>
      <c r="AD128" s="140"/>
      <c r="AE128" s="140"/>
      <c r="AF128" s="140"/>
      <c r="AG128" s="125">
        <f t="shared" si="35"/>
        <v>382</v>
      </c>
      <c r="AH128" s="126"/>
    </row>
    <row r="129" spans="1:34" ht="15.95" customHeight="1">
      <c r="A129" s="138" t="s">
        <v>63</v>
      </c>
      <c r="B129" s="139"/>
      <c r="C129" s="139"/>
      <c r="D129" s="139" t="s">
        <v>37</v>
      </c>
      <c r="E129" s="139"/>
      <c r="F129" s="139"/>
      <c r="G129" s="139">
        <f>LEN($G$136)-LEN(SUBSTITUTE($G$136,"3",""))+C92</f>
        <v>1</v>
      </c>
      <c r="H129" s="139"/>
      <c r="I129" s="140">
        <f>32+36+10+14+W22*SUM(W37:W38)+64</f>
        <v>156</v>
      </c>
      <c r="J129" s="140"/>
      <c r="K129" s="140"/>
      <c r="L129" s="140"/>
      <c r="M129" s="140">
        <v>24</v>
      </c>
      <c r="N129" s="140"/>
      <c r="O129" s="140"/>
      <c r="P129" s="140"/>
      <c r="Q129" s="140">
        <f>SUM(W44:W58)*W22</f>
        <v>0</v>
      </c>
      <c r="R129" s="140"/>
      <c r="S129" s="140"/>
      <c r="T129" s="140"/>
      <c r="U129" s="140">
        <f>SUM(W59:W73)*W22</f>
        <v>0</v>
      </c>
      <c r="V129" s="140"/>
      <c r="W129" s="140"/>
      <c r="X129" s="140"/>
      <c r="Y129" s="140">
        <f>MAX(SUM(W74:W78)*W22,SUM(W79:W83)*W22,SUM(W84:W88)*W22)</f>
        <v>0</v>
      </c>
      <c r="Z129" s="140"/>
      <c r="AA129" s="140"/>
      <c r="AB129" s="140"/>
      <c r="AC129" s="137">
        <f>W121-W96</f>
        <v>0.41333333333333355</v>
      </c>
      <c r="AD129" s="140"/>
      <c r="AE129" s="140"/>
      <c r="AF129" s="140"/>
      <c r="AG129" s="125">
        <f t="shared" si="35"/>
        <v>180</v>
      </c>
      <c r="AH129" s="126"/>
    </row>
    <row r="130" spans="1:34" ht="15.95" customHeight="1">
      <c r="A130" s="138"/>
      <c r="B130" s="139"/>
      <c r="C130" s="139"/>
      <c r="D130" s="139" t="s">
        <v>38</v>
      </c>
      <c r="E130" s="139"/>
      <c r="F130" s="139"/>
      <c r="G130" s="139">
        <f>LEN($G$136)-LEN(SUBSTITUTE($G$136,"4",""))+D92</f>
        <v>1</v>
      </c>
      <c r="H130" s="139"/>
      <c r="I130" s="140">
        <f>24+Z22*SUM(Z36:Z38)</f>
        <v>24</v>
      </c>
      <c r="J130" s="140"/>
      <c r="K130" s="140"/>
      <c r="L130" s="140"/>
      <c r="M130" s="140">
        <v>24</v>
      </c>
      <c r="N130" s="140"/>
      <c r="O130" s="140"/>
      <c r="P130" s="140"/>
      <c r="Q130" s="140">
        <f>SUM(Z44:Z58)*Z22</f>
        <v>0</v>
      </c>
      <c r="R130" s="140"/>
      <c r="S130" s="140"/>
      <c r="T130" s="140"/>
      <c r="U130" s="140">
        <f>SUM(Z59:Z73)*Z22</f>
        <v>0</v>
      </c>
      <c r="V130" s="140"/>
      <c r="W130" s="140"/>
      <c r="X130" s="140"/>
      <c r="Y130" s="140">
        <f>MAX(SUM(Z74:Z78)*Z22,SUM(Z79:Z83)*Z22,SUM(Z84:Z88)*Z22)</f>
        <v>0</v>
      </c>
      <c r="Z130" s="140"/>
      <c r="AA130" s="140"/>
      <c r="AB130" s="140"/>
      <c r="AC130" s="137">
        <f>Z121-Z96</f>
        <v>0</v>
      </c>
      <c r="AD130" s="137"/>
      <c r="AE130" s="137"/>
      <c r="AF130" s="137"/>
      <c r="AG130" s="125">
        <f t="shared" si="35"/>
        <v>48</v>
      </c>
      <c r="AH130" s="126"/>
    </row>
    <row r="131" spans="1:34" ht="15.95" customHeight="1">
      <c r="A131" s="138" t="s">
        <v>64</v>
      </c>
      <c r="B131" s="139"/>
      <c r="C131" s="139"/>
      <c r="D131" s="139" t="s">
        <v>39</v>
      </c>
      <c r="E131" s="139"/>
      <c r="F131" s="139"/>
      <c r="G131" s="139">
        <f>LEN($G$136)-LEN(SUBSTITUTE($G$136,"5",""))+E92</f>
        <v>0</v>
      </c>
      <c r="H131" s="139"/>
      <c r="I131" s="140">
        <f>SUM(AC36:AC38)*AC22</f>
        <v>0</v>
      </c>
      <c r="J131" s="140"/>
      <c r="K131" s="140"/>
      <c r="L131" s="140"/>
      <c r="M131" s="140">
        <v>24</v>
      </c>
      <c r="N131" s="140"/>
      <c r="O131" s="140"/>
      <c r="P131" s="140"/>
      <c r="Q131" s="140">
        <f>SUM(AC44:AC58)*AC22</f>
        <v>0</v>
      </c>
      <c r="R131" s="140"/>
      <c r="S131" s="140"/>
      <c r="T131" s="140"/>
      <c r="U131" s="140">
        <f>SUM(AC59:AC73)*AC22</f>
        <v>0</v>
      </c>
      <c r="V131" s="140"/>
      <c r="W131" s="140"/>
      <c r="X131" s="140"/>
      <c r="Y131" s="140">
        <f>MAX(SUM(AC74:AC78)*AC22,SUM(AC79:AC83)*AC22,SUM(AC84:AC88)*AC22)</f>
        <v>0</v>
      </c>
      <c r="Z131" s="140"/>
      <c r="AA131" s="140"/>
      <c r="AB131" s="140"/>
      <c r="AC131" s="137">
        <f>AC121-AC96</f>
        <v>0</v>
      </c>
      <c r="AD131" s="137"/>
      <c r="AE131" s="137"/>
      <c r="AF131" s="137"/>
      <c r="AG131" s="125">
        <f t="shared" si="35"/>
        <v>24</v>
      </c>
      <c r="AH131" s="126"/>
    </row>
    <row r="132" spans="1:34" ht="15.95" customHeight="1">
      <c r="A132" s="138"/>
      <c r="B132" s="139"/>
      <c r="C132" s="139"/>
      <c r="D132" s="139" t="s">
        <v>40</v>
      </c>
      <c r="E132" s="139"/>
      <c r="F132" s="139"/>
      <c r="G132" s="139">
        <f>LEN($G$136)-LEN(SUBSTITUTE($G$136,"6",""))+F92</f>
        <v>0</v>
      </c>
      <c r="H132" s="139"/>
      <c r="I132" s="140">
        <f>SUM(AF36:AF38)*AF22</f>
        <v>0</v>
      </c>
      <c r="J132" s="140"/>
      <c r="K132" s="140"/>
      <c r="L132" s="140"/>
      <c r="M132" s="140">
        <v>0</v>
      </c>
      <c r="N132" s="140"/>
      <c r="O132" s="140"/>
      <c r="P132" s="140"/>
      <c r="Q132" s="140">
        <f>SUM(AF44:AF58)*AF22</f>
        <v>0</v>
      </c>
      <c r="R132" s="140"/>
      <c r="S132" s="140"/>
      <c r="T132" s="140"/>
      <c r="U132" s="140">
        <f>SUM(AF59:AF73)*AF22</f>
        <v>0</v>
      </c>
      <c r="V132" s="140"/>
      <c r="W132" s="140"/>
      <c r="X132" s="140"/>
      <c r="Y132" s="140">
        <f>MAX(SUM(AF74:AF78)*AF22,SUM(AF79:AF83)*AF22,SUM(AF84:AF88)*AF22)</f>
        <v>0</v>
      </c>
      <c r="Z132" s="140"/>
      <c r="AA132" s="140"/>
      <c r="AB132" s="140"/>
      <c r="AC132" s="137">
        <f>AF121-AF96</f>
        <v>0</v>
      </c>
      <c r="AD132" s="137"/>
      <c r="AE132" s="137"/>
      <c r="AF132" s="137"/>
      <c r="AG132" s="125">
        <f t="shared" si="35"/>
        <v>0</v>
      </c>
      <c r="AH132" s="126"/>
    </row>
    <row r="133" spans="1:34" ht="15.95" customHeight="1">
      <c r="A133" s="138" t="s">
        <v>23</v>
      </c>
      <c r="B133" s="139"/>
      <c r="C133" s="139"/>
      <c r="D133" s="139"/>
      <c r="E133" s="139"/>
      <c r="F133" s="139"/>
      <c r="G133" s="139">
        <f>SUM(G127:H132)</f>
        <v>8</v>
      </c>
      <c r="H133" s="139"/>
      <c r="I133" s="140">
        <f>SUM(I127:L132)</f>
        <v>790</v>
      </c>
      <c r="J133" s="140"/>
      <c r="K133" s="140"/>
      <c r="L133" s="140"/>
      <c r="M133" s="140">
        <f>SUM(M127:P132)-48</f>
        <v>48</v>
      </c>
      <c r="N133" s="140"/>
      <c r="O133" s="140"/>
      <c r="P133" s="140"/>
      <c r="Q133" s="140">
        <f>SUM(Q127:T132)</f>
        <v>0</v>
      </c>
      <c r="R133" s="140"/>
      <c r="S133" s="140"/>
      <c r="T133" s="140"/>
      <c r="U133" s="140">
        <f>SUM(U127:X132)</f>
        <v>0</v>
      </c>
      <c r="V133" s="140"/>
      <c r="W133" s="140"/>
      <c r="X133" s="140"/>
      <c r="Y133" s="140">
        <f>SUM(Y127:AB132)</f>
        <v>0</v>
      </c>
      <c r="Z133" s="140"/>
      <c r="AA133" s="140"/>
      <c r="AB133" s="140"/>
      <c r="AC133" s="137">
        <f>SUM(AC127:AF132)</f>
        <v>0.99666666666666681</v>
      </c>
      <c r="AD133" s="140"/>
      <c r="AE133" s="140"/>
      <c r="AF133" s="140"/>
      <c r="AG133" s="125">
        <f>SUM(I133:Y133)-SUM(N24:N42)+SUM(N44:N73)+MAX(SUM(N74:N78),SUM(N79:N83),SUM(N84:N88))</f>
        <v>838</v>
      </c>
      <c r="AH133" s="126"/>
    </row>
    <row r="134" spans="1:34" ht="15.95" customHeight="1" thickBot="1">
      <c r="A134" s="127" t="s">
        <v>110</v>
      </c>
      <c r="B134" s="128"/>
      <c r="C134" s="129"/>
      <c r="D134" s="130">
        <f>AC133*24+AG133</f>
        <v>861.92</v>
      </c>
      <c r="E134" s="131"/>
      <c r="F134" s="132" t="s">
        <v>111</v>
      </c>
      <c r="G134" s="128"/>
      <c r="H134" s="129"/>
      <c r="I134" s="132">
        <f>SUM(M24:M38)</f>
        <v>790</v>
      </c>
      <c r="J134" s="129"/>
      <c r="K134" s="133" t="s">
        <v>112</v>
      </c>
      <c r="L134" s="134"/>
      <c r="M134" s="135"/>
      <c r="N134" s="116">
        <f>I134/D134</f>
        <v>0.91655838128828671</v>
      </c>
      <c r="O134" s="117"/>
      <c r="P134" s="116" t="s">
        <v>113</v>
      </c>
      <c r="Q134" s="136"/>
      <c r="R134" s="117"/>
      <c r="S134" s="133">
        <f>AC133*24+SUM(N24:N73)+MAX(SUM(N74:N78),SUM(N79:N83),SUM(N84:N88))</f>
        <v>23.92</v>
      </c>
      <c r="T134" s="135"/>
      <c r="U134" s="118" t="s">
        <v>114</v>
      </c>
      <c r="V134" s="119"/>
      <c r="W134" s="120"/>
      <c r="X134" s="116">
        <f>S134/D134</f>
        <v>2.7751995544830151E-2</v>
      </c>
      <c r="Y134" s="117"/>
      <c r="Z134" s="118" t="s">
        <v>115</v>
      </c>
      <c r="AA134" s="119"/>
      <c r="AB134" s="120"/>
      <c r="AC134" s="116">
        <f>(48+MAX(SUM(M74:M78),SUM(M79:M83),SUM(M84:M88)))/D134</f>
        <v>5.5689623166883237E-2</v>
      </c>
      <c r="AD134" s="117"/>
      <c r="AE134" s="110"/>
      <c r="AF134" s="111"/>
      <c r="AG134" s="111"/>
      <c r="AH134" s="112"/>
    </row>
    <row r="135" spans="1:34" s="18" customFormat="1" ht="15.95" customHeight="1">
      <c r="A135" s="121"/>
      <c r="B135" s="121"/>
      <c r="C135" s="121"/>
      <c r="D135" s="95"/>
      <c r="E135" s="95"/>
      <c r="F135" s="95"/>
      <c r="G135" s="122">
        <f>AC133*24/AG133</f>
        <v>2.8544152744630073E-2</v>
      </c>
      <c r="H135" s="122"/>
      <c r="I135" s="123" t="s">
        <v>80</v>
      </c>
      <c r="J135" s="123"/>
      <c r="K135" s="123"/>
      <c r="L135" s="123"/>
      <c r="M135" s="123"/>
      <c r="N135" s="123"/>
      <c r="O135" s="123"/>
      <c r="P135" s="123"/>
      <c r="Q135" s="124">
        <f>AC133*24/(SUM(M133:AB133)+AC133*24)</f>
        <v>0.33259176863181317</v>
      </c>
      <c r="R135" s="124"/>
      <c r="S135" s="124"/>
      <c r="T135" s="124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14"/>
      <c r="AH135" s="114"/>
    </row>
    <row r="136" spans="1:34" ht="15.95" customHeight="1">
      <c r="A136" s="11"/>
      <c r="B136" s="11"/>
      <c r="C136" s="11"/>
      <c r="D136" s="11"/>
      <c r="E136" s="11"/>
      <c r="F136" s="11"/>
      <c r="G136" s="115" t="str">
        <f>CONCATENATE(K24,K25,K26,K27,K28,K29,K30,K31,K32,K33,K34,K35,K36,K37,K38,K39,K40,K41,K42,K43,K44,K45,K46,K47,K48,K49,K50,K51,K52,K53,K54,K55,K56,K57,K58,K59,K60,K61,K62,K63,K64,K65,K66,K67,K68,K69,K70,K71,K72,K73)</f>
        <v>14121223</v>
      </c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</row>
    <row r="137" spans="1:34" ht="15.9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11"/>
      <c r="AH137" s="4"/>
    </row>
    <row r="138" spans="1:34" ht="15.9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11"/>
      <c r="AH138" s="4"/>
    </row>
    <row r="139" spans="1:34" ht="15.9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10"/>
    </row>
    <row r="140" spans="1:34" ht="18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6"/>
    </row>
    <row r="141" spans="1:34" ht="18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4"/>
    </row>
    <row r="142" spans="1:34" ht="18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6"/>
    </row>
    <row r="143" spans="1:34" ht="15.95" customHeight="1">
      <c r="A143" s="78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1"/>
      <c r="M143" s="11"/>
      <c r="N143" s="13"/>
      <c r="O143" s="11"/>
      <c r="P143" s="11"/>
      <c r="Q143" s="11"/>
      <c r="R143" s="11"/>
      <c r="S143" s="12"/>
      <c r="T143" s="11"/>
      <c r="U143" s="11"/>
      <c r="V143" s="12"/>
      <c r="W143" s="11"/>
      <c r="X143" s="11"/>
      <c r="Y143" s="12"/>
      <c r="Z143" s="11"/>
      <c r="AA143" s="11"/>
      <c r="AB143" s="12"/>
      <c r="AC143" s="11"/>
      <c r="AD143" s="11"/>
      <c r="AE143" s="12"/>
      <c r="AF143" s="11"/>
      <c r="AG143" s="11"/>
      <c r="AH143" s="8"/>
    </row>
    <row r="144" spans="1:34" ht="15.95" customHeight="1">
      <c r="A144" s="78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1"/>
      <c r="M144" s="11"/>
      <c r="N144" s="13"/>
      <c r="O144" s="11"/>
      <c r="P144" s="11"/>
      <c r="Q144" s="11"/>
      <c r="R144" s="11"/>
      <c r="S144" s="12"/>
      <c r="T144" s="11"/>
      <c r="U144" s="11"/>
      <c r="V144" s="12"/>
      <c r="W144" s="11"/>
      <c r="X144" s="11"/>
      <c r="Y144" s="12"/>
      <c r="Z144" s="11"/>
      <c r="AA144" s="11"/>
      <c r="AB144" s="12"/>
      <c r="AC144" s="11"/>
      <c r="AD144" s="11"/>
      <c r="AE144" s="12"/>
      <c r="AF144" s="11"/>
      <c r="AG144" s="11"/>
      <c r="AH144" s="8"/>
    </row>
    <row r="145" spans="1:34" ht="15.95" customHeight="1">
      <c r="A145" s="78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1"/>
      <c r="M145" s="11"/>
      <c r="N145" s="13"/>
      <c r="O145" s="11"/>
      <c r="P145" s="11"/>
      <c r="Q145" s="11"/>
      <c r="R145" s="11"/>
      <c r="S145" s="12"/>
      <c r="T145" s="11"/>
      <c r="U145" s="11"/>
      <c r="V145" s="12"/>
      <c r="W145" s="11"/>
      <c r="X145" s="11"/>
      <c r="Y145" s="12"/>
      <c r="Z145" s="11"/>
      <c r="AA145" s="11"/>
      <c r="AB145" s="12"/>
      <c r="AC145" s="11"/>
      <c r="AD145" s="11"/>
      <c r="AE145" s="12"/>
      <c r="AF145" s="11"/>
      <c r="AG145" s="11"/>
      <c r="AH145" s="8"/>
    </row>
    <row r="146" spans="1:34" ht="15.95" customHeight="1">
      <c r="A146" s="78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1"/>
      <c r="M146" s="11"/>
      <c r="N146" s="13"/>
      <c r="O146" s="11"/>
      <c r="P146" s="11"/>
      <c r="Q146" s="11"/>
      <c r="R146" s="11"/>
      <c r="S146" s="12"/>
      <c r="T146" s="11"/>
      <c r="U146" s="11"/>
      <c r="V146" s="12"/>
      <c r="W146" s="11"/>
      <c r="X146" s="11"/>
      <c r="Y146" s="12"/>
      <c r="Z146" s="11"/>
      <c r="AA146" s="11"/>
      <c r="AB146" s="12"/>
      <c r="AC146" s="11"/>
      <c r="AD146" s="11"/>
      <c r="AE146" s="12"/>
      <c r="AF146" s="11"/>
      <c r="AG146" s="11"/>
      <c r="AH146" s="8"/>
    </row>
    <row r="147" spans="1:34" ht="15.95" customHeight="1">
      <c r="A147" s="78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1"/>
      <c r="M147" s="11"/>
      <c r="N147" s="13"/>
      <c r="O147" s="11"/>
      <c r="P147" s="11"/>
      <c r="Q147" s="11"/>
      <c r="R147" s="11"/>
      <c r="S147" s="12"/>
      <c r="T147" s="11"/>
      <c r="U147" s="11"/>
      <c r="V147" s="12"/>
      <c r="W147" s="11"/>
      <c r="X147" s="11"/>
      <c r="Y147" s="12"/>
      <c r="Z147" s="11"/>
      <c r="AA147" s="11"/>
      <c r="AB147" s="12"/>
      <c r="AC147" s="11"/>
      <c r="AD147" s="11"/>
      <c r="AE147" s="12"/>
      <c r="AF147" s="11"/>
      <c r="AG147" s="11"/>
      <c r="AH147" s="8"/>
    </row>
    <row r="148" spans="1:34" ht="15.95" customHeight="1">
      <c r="A148" s="78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1"/>
      <c r="M148" s="11"/>
      <c r="N148" s="13"/>
      <c r="O148" s="11"/>
      <c r="P148" s="11"/>
      <c r="Q148" s="11"/>
      <c r="R148" s="11"/>
      <c r="S148" s="12"/>
      <c r="T148" s="11"/>
      <c r="U148" s="11"/>
      <c r="V148" s="12"/>
      <c r="W148" s="11"/>
      <c r="X148" s="11"/>
      <c r="Y148" s="12"/>
      <c r="Z148" s="11"/>
      <c r="AA148" s="11"/>
      <c r="AB148" s="12"/>
      <c r="AC148" s="11"/>
      <c r="AD148" s="11"/>
      <c r="AE148" s="12"/>
      <c r="AF148" s="11"/>
      <c r="AG148" s="11"/>
      <c r="AH148" s="8"/>
    </row>
    <row r="149" spans="1:34" ht="15.95" customHeight="1">
      <c r="A149" s="78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1"/>
      <c r="M149" s="11"/>
      <c r="N149" s="13"/>
      <c r="O149" s="11"/>
      <c r="P149" s="11"/>
      <c r="Q149" s="11"/>
      <c r="R149" s="11"/>
      <c r="S149" s="12"/>
      <c r="T149" s="11"/>
      <c r="U149" s="11"/>
      <c r="V149" s="12"/>
      <c r="W149" s="11"/>
      <c r="X149" s="11"/>
      <c r="Y149" s="12"/>
      <c r="Z149" s="11"/>
      <c r="AA149" s="11"/>
      <c r="AB149" s="12"/>
      <c r="AC149" s="11"/>
      <c r="AD149" s="11"/>
      <c r="AE149" s="12"/>
      <c r="AF149" s="11"/>
      <c r="AG149" s="11"/>
      <c r="AH149" s="8"/>
    </row>
    <row r="150" spans="1:34" ht="15.95" customHeight="1">
      <c r="A150" s="78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1"/>
      <c r="M150" s="11"/>
      <c r="N150" s="13"/>
      <c r="O150" s="11"/>
      <c r="P150" s="11"/>
      <c r="Q150" s="11"/>
      <c r="R150" s="11"/>
      <c r="S150" s="12"/>
      <c r="T150" s="11"/>
      <c r="U150" s="11"/>
      <c r="V150" s="12"/>
      <c r="W150" s="11"/>
      <c r="X150" s="11"/>
      <c r="Y150" s="12"/>
      <c r="Z150" s="11"/>
      <c r="AA150" s="11"/>
      <c r="AB150" s="12"/>
      <c r="AC150" s="11"/>
      <c r="AD150" s="11"/>
      <c r="AE150" s="12"/>
      <c r="AF150" s="11"/>
      <c r="AG150" s="11"/>
      <c r="AH150" s="8"/>
    </row>
    <row r="151" spans="1:34" ht="15.95" customHeight="1">
      <c r="A151" s="78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1"/>
      <c r="M151" s="11"/>
      <c r="N151" s="13"/>
      <c r="O151" s="11"/>
      <c r="P151" s="11"/>
      <c r="Q151" s="11"/>
      <c r="R151" s="11"/>
      <c r="S151" s="12"/>
      <c r="T151" s="11"/>
      <c r="U151" s="11"/>
      <c r="V151" s="12"/>
      <c r="W151" s="11"/>
      <c r="X151" s="11"/>
      <c r="Y151" s="12"/>
      <c r="Z151" s="11"/>
      <c r="AA151" s="11"/>
      <c r="AB151" s="12"/>
      <c r="AC151" s="11"/>
      <c r="AD151" s="11"/>
      <c r="AE151" s="12"/>
      <c r="AF151" s="11"/>
      <c r="AG151" s="11"/>
      <c r="AH151" s="8"/>
    </row>
    <row r="152" spans="1:34" ht="15.95" customHeight="1">
      <c r="A152" s="78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1"/>
      <c r="M152" s="11"/>
      <c r="N152" s="13"/>
      <c r="O152" s="11"/>
      <c r="P152" s="11"/>
      <c r="Q152" s="11"/>
      <c r="R152" s="11"/>
      <c r="S152" s="12"/>
      <c r="T152" s="11"/>
      <c r="U152" s="11"/>
      <c r="V152" s="12"/>
      <c r="W152" s="11"/>
      <c r="X152" s="11"/>
      <c r="Y152" s="12"/>
      <c r="Z152" s="11"/>
      <c r="AA152" s="11"/>
      <c r="AB152" s="12"/>
      <c r="AC152" s="11"/>
      <c r="AD152" s="11"/>
      <c r="AE152" s="12"/>
      <c r="AF152" s="11"/>
      <c r="AG152" s="11"/>
      <c r="AH152" s="8"/>
    </row>
    <row r="153" spans="1:34" ht="15.95" customHeight="1">
      <c r="A153" s="78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1"/>
      <c r="M153" s="11"/>
      <c r="N153" s="13"/>
      <c r="O153" s="11"/>
      <c r="P153" s="11"/>
      <c r="Q153" s="11"/>
      <c r="R153" s="11"/>
      <c r="S153" s="12"/>
      <c r="T153" s="11"/>
      <c r="U153" s="11"/>
      <c r="V153" s="12"/>
      <c r="W153" s="11"/>
      <c r="X153" s="11"/>
      <c r="Y153" s="12"/>
      <c r="Z153" s="11"/>
      <c r="AA153" s="11"/>
      <c r="AB153" s="12"/>
      <c r="AC153" s="11"/>
      <c r="AD153" s="11"/>
      <c r="AE153" s="12"/>
      <c r="AF153" s="11"/>
      <c r="AG153" s="11"/>
      <c r="AH153" s="8"/>
    </row>
    <row r="154" spans="1:34" ht="15.95" customHeight="1">
      <c r="A154" s="78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1"/>
      <c r="M154" s="11"/>
      <c r="N154" s="13"/>
      <c r="O154" s="11"/>
      <c r="P154" s="11"/>
      <c r="Q154" s="11"/>
      <c r="R154" s="11"/>
      <c r="S154" s="12"/>
      <c r="T154" s="11"/>
      <c r="U154" s="11"/>
      <c r="V154" s="12"/>
      <c r="W154" s="11"/>
      <c r="X154" s="11"/>
      <c r="Y154" s="12"/>
      <c r="Z154" s="11"/>
      <c r="AA154" s="11"/>
      <c r="AB154" s="12"/>
      <c r="AC154" s="11"/>
      <c r="AD154" s="11"/>
      <c r="AE154" s="12"/>
      <c r="AF154" s="11"/>
      <c r="AG154" s="11"/>
      <c r="AH154" s="8"/>
    </row>
    <row r="155" spans="1:34" ht="15.95" customHeight="1">
      <c r="A155" s="78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1"/>
      <c r="M155" s="11"/>
      <c r="N155" s="13"/>
      <c r="O155" s="11"/>
      <c r="P155" s="11"/>
      <c r="Q155" s="11"/>
      <c r="R155" s="11"/>
      <c r="S155" s="12"/>
      <c r="T155" s="11"/>
      <c r="U155" s="11"/>
      <c r="V155" s="12"/>
      <c r="W155" s="11"/>
      <c r="X155" s="11"/>
      <c r="Y155" s="12"/>
      <c r="Z155" s="11"/>
      <c r="AA155" s="11"/>
      <c r="AB155" s="12"/>
      <c r="AC155" s="11"/>
      <c r="AD155" s="11"/>
      <c r="AE155" s="12"/>
      <c r="AF155" s="11"/>
      <c r="AG155" s="11"/>
      <c r="AH155" s="8"/>
    </row>
    <row r="156" spans="1:34" ht="15.95" customHeight="1">
      <c r="A156" s="78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1"/>
      <c r="M156" s="11"/>
      <c r="N156" s="13"/>
      <c r="O156" s="11"/>
      <c r="P156" s="11"/>
      <c r="Q156" s="11"/>
      <c r="R156" s="11"/>
      <c r="S156" s="12"/>
      <c r="T156" s="11"/>
      <c r="U156" s="11"/>
      <c r="V156" s="12"/>
      <c r="W156" s="11"/>
      <c r="X156" s="11"/>
      <c r="Y156" s="12"/>
      <c r="Z156" s="11"/>
      <c r="AA156" s="11"/>
      <c r="AB156" s="12"/>
      <c r="AC156" s="11"/>
      <c r="AD156" s="11"/>
      <c r="AE156" s="12"/>
      <c r="AF156" s="11"/>
      <c r="AG156" s="11"/>
      <c r="AH156" s="8"/>
    </row>
    <row r="157" spans="1:34" ht="15.95" customHeight="1">
      <c r="A157" s="78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1"/>
      <c r="M157" s="11"/>
      <c r="N157" s="13"/>
      <c r="O157" s="11"/>
      <c r="P157" s="11"/>
      <c r="Q157" s="11"/>
      <c r="R157" s="11"/>
      <c r="S157" s="12"/>
      <c r="T157" s="11"/>
      <c r="U157" s="11"/>
      <c r="V157" s="12"/>
      <c r="W157" s="11"/>
      <c r="X157" s="11"/>
      <c r="Y157" s="12"/>
      <c r="Z157" s="11"/>
      <c r="AA157" s="11"/>
      <c r="AB157" s="12"/>
      <c r="AC157" s="11"/>
      <c r="AD157" s="11"/>
      <c r="AE157" s="12"/>
      <c r="AF157" s="11"/>
      <c r="AG157" s="11"/>
      <c r="AH157" s="8"/>
    </row>
    <row r="158" spans="1:34" ht="15.95" customHeight="1">
      <c r="A158" s="78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1"/>
      <c r="M158" s="11"/>
      <c r="N158" s="13"/>
      <c r="O158" s="11"/>
      <c r="P158" s="11"/>
      <c r="Q158" s="11"/>
      <c r="R158" s="11"/>
      <c r="S158" s="12"/>
      <c r="T158" s="11"/>
      <c r="U158" s="11"/>
      <c r="V158" s="12"/>
      <c r="W158" s="11"/>
      <c r="X158" s="11"/>
      <c r="Y158" s="12"/>
      <c r="Z158" s="11"/>
      <c r="AA158" s="11"/>
      <c r="AB158" s="12"/>
      <c r="AC158" s="11"/>
      <c r="AD158" s="11"/>
      <c r="AE158" s="12"/>
      <c r="AF158" s="11"/>
      <c r="AG158" s="11"/>
      <c r="AH158" s="8"/>
    </row>
    <row r="159" spans="1:34" ht="15.95" customHeight="1">
      <c r="A159" s="78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1"/>
      <c r="M159" s="11"/>
      <c r="N159" s="13"/>
      <c r="O159" s="11"/>
      <c r="P159" s="11"/>
      <c r="Q159" s="11"/>
      <c r="R159" s="11"/>
      <c r="S159" s="12"/>
      <c r="T159" s="11"/>
      <c r="U159" s="11"/>
      <c r="V159" s="12"/>
      <c r="W159" s="11"/>
      <c r="X159" s="11"/>
      <c r="Y159" s="12"/>
      <c r="Z159" s="11"/>
      <c r="AA159" s="11"/>
      <c r="AB159" s="12"/>
      <c r="AC159" s="11"/>
      <c r="AD159" s="11"/>
      <c r="AE159" s="12"/>
      <c r="AF159" s="11"/>
      <c r="AG159" s="11"/>
      <c r="AH159" s="8"/>
    </row>
    <row r="160" spans="1:34" ht="15.95" customHeight="1">
      <c r="A160" s="78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1"/>
      <c r="M160" s="11"/>
      <c r="N160" s="13"/>
      <c r="O160" s="11"/>
      <c r="P160" s="11"/>
      <c r="Q160" s="11"/>
      <c r="R160" s="11"/>
      <c r="S160" s="12"/>
      <c r="T160" s="11"/>
      <c r="U160" s="11"/>
      <c r="V160" s="12"/>
      <c r="W160" s="11"/>
      <c r="X160" s="11"/>
      <c r="Y160" s="12"/>
      <c r="Z160" s="11"/>
      <c r="AA160" s="11"/>
      <c r="AB160" s="12"/>
      <c r="AC160" s="11"/>
      <c r="AD160" s="11"/>
      <c r="AE160" s="12"/>
      <c r="AF160" s="11"/>
      <c r="AG160" s="11"/>
      <c r="AH160" s="8"/>
    </row>
    <row r="161" spans="1:34" ht="15.95" customHeight="1">
      <c r="A161" s="78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1"/>
      <c r="M161" s="11"/>
      <c r="N161" s="13"/>
      <c r="O161" s="11"/>
      <c r="P161" s="11"/>
      <c r="Q161" s="11"/>
      <c r="R161" s="11"/>
      <c r="S161" s="12"/>
      <c r="T161" s="11"/>
      <c r="U161" s="11"/>
      <c r="V161" s="12"/>
      <c r="W161" s="11"/>
      <c r="X161" s="11"/>
      <c r="Y161" s="12"/>
      <c r="Z161" s="11"/>
      <c r="AA161" s="11"/>
      <c r="AB161" s="12"/>
      <c r="AC161" s="11"/>
      <c r="AD161" s="11"/>
      <c r="AE161" s="12"/>
      <c r="AF161" s="11"/>
      <c r="AG161" s="11"/>
      <c r="AH161" s="8"/>
    </row>
    <row r="162" spans="1:34" ht="15.95" customHeight="1">
      <c r="A162" s="78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1"/>
      <c r="M162" s="11"/>
      <c r="N162" s="13"/>
      <c r="O162" s="11"/>
      <c r="P162" s="11"/>
      <c r="Q162" s="11"/>
      <c r="R162" s="11"/>
      <c r="S162" s="12"/>
      <c r="T162" s="11"/>
      <c r="U162" s="11"/>
      <c r="V162" s="12"/>
      <c r="W162" s="11"/>
      <c r="X162" s="11"/>
      <c r="Y162" s="12"/>
      <c r="Z162" s="11"/>
      <c r="AA162" s="11"/>
      <c r="AB162" s="12"/>
      <c r="AC162" s="11"/>
      <c r="AD162" s="11"/>
      <c r="AE162" s="12"/>
      <c r="AF162" s="11"/>
      <c r="AG162" s="11"/>
      <c r="AH162" s="8"/>
    </row>
    <row r="163" spans="1:34" ht="15.95" customHeight="1">
      <c r="A163" s="78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1"/>
      <c r="M163" s="11"/>
      <c r="N163" s="13"/>
      <c r="O163" s="11"/>
      <c r="P163" s="11"/>
      <c r="Q163" s="11"/>
      <c r="R163" s="11"/>
      <c r="S163" s="12"/>
      <c r="T163" s="11"/>
      <c r="U163" s="11"/>
      <c r="V163" s="12"/>
      <c r="W163" s="11"/>
      <c r="X163" s="11"/>
      <c r="Y163" s="12"/>
      <c r="Z163" s="11"/>
      <c r="AA163" s="11"/>
      <c r="AB163" s="12"/>
      <c r="AC163" s="11"/>
      <c r="AD163" s="11"/>
      <c r="AE163" s="12"/>
      <c r="AF163" s="11"/>
      <c r="AG163" s="11"/>
      <c r="AH163" s="8"/>
    </row>
    <row r="164" spans="1:34">
      <c r="A164" s="78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1"/>
      <c r="M164" s="11"/>
      <c r="N164" s="13"/>
      <c r="O164" s="11"/>
      <c r="P164" s="11"/>
      <c r="Q164" s="11"/>
      <c r="R164" s="11"/>
      <c r="S164" s="12"/>
      <c r="T164" s="11"/>
      <c r="U164" s="11"/>
      <c r="V164" s="12"/>
      <c r="W164" s="11"/>
      <c r="X164" s="11"/>
      <c r="Y164" s="12"/>
      <c r="Z164" s="11"/>
      <c r="AA164" s="11"/>
      <c r="AB164" s="12"/>
      <c r="AC164" s="11"/>
      <c r="AD164" s="11"/>
      <c r="AE164" s="12"/>
      <c r="AF164" s="11"/>
      <c r="AG164" s="11"/>
      <c r="AH164" s="8"/>
    </row>
    <row r="165" spans="1:34">
      <c r="A165" s="78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1"/>
      <c r="M165" s="11"/>
      <c r="N165" s="13"/>
      <c r="O165" s="11"/>
      <c r="P165" s="11"/>
      <c r="Q165" s="11"/>
      <c r="R165" s="11"/>
      <c r="S165" s="12"/>
      <c r="T165" s="11"/>
      <c r="U165" s="11"/>
      <c r="V165" s="12"/>
      <c r="W165" s="11"/>
      <c r="X165" s="11"/>
      <c r="Y165" s="12"/>
      <c r="Z165" s="11"/>
      <c r="AA165" s="11"/>
      <c r="AB165" s="12"/>
      <c r="AC165" s="11"/>
      <c r="AD165" s="11"/>
      <c r="AE165" s="12"/>
      <c r="AF165" s="11"/>
      <c r="AG165" s="11"/>
      <c r="AH165" s="8"/>
    </row>
    <row r="166" spans="1:34">
      <c r="A166" s="78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1"/>
      <c r="M166" s="11"/>
      <c r="N166" s="13"/>
      <c r="O166" s="11"/>
      <c r="P166" s="11"/>
      <c r="Q166" s="11"/>
      <c r="R166" s="11"/>
      <c r="S166" s="12"/>
      <c r="T166" s="11"/>
      <c r="U166" s="11"/>
      <c r="V166" s="12"/>
      <c r="W166" s="11"/>
      <c r="X166" s="11"/>
      <c r="Y166" s="12"/>
      <c r="Z166" s="11"/>
      <c r="AA166" s="11"/>
      <c r="AB166" s="12"/>
      <c r="AC166" s="11"/>
      <c r="AD166" s="11"/>
      <c r="AE166" s="12"/>
      <c r="AF166" s="11"/>
      <c r="AG166" s="11"/>
      <c r="AH166" s="8"/>
    </row>
    <row r="167" spans="1:34">
      <c r="A167" s="78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1"/>
      <c r="M167" s="11"/>
      <c r="N167" s="13"/>
      <c r="O167" s="11"/>
      <c r="P167" s="11"/>
      <c r="Q167" s="11"/>
      <c r="R167" s="11"/>
      <c r="S167" s="12"/>
      <c r="T167" s="11"/>
      <c r="U167" s="11"/>
      <c r="V167" s="12"/>
      <c r="W167" s="11"/>
      <c r="X167" s="11"/>
      <c r="Y167" s="12"/>
      <c r="Z167" s="11"/>
      <c r="AA167" s="11"/>
      <c r="AB167" s="12"/>
      <c r="AC167" s="11"/>
      <c r="AD167" s="11"/>
      <c r="AE167" s="12"/>
      <c r="AF167" s="11"/>
      <c r="AG167" s="11"/>
      <c r="AH167" s="8"/>
    </row>
    <row r="168" spans="1:34">
      <c r="A168" s="78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1"/>
      <c r="M168" s="11"/>
      <c r="N168" s="13"/>
      <c r="O168" s="11"/>
      <c r="P168" s="11"/>
      <c r="Q168" s="11"/>
      <c r="R168" s="11"/>
      <c r="S168" s="12"/>
      <c r="T168" s="11"/>
      <c r="U168" s="11"/>
      <c r="V168" s="12"/>
      <c r="W168" s="11"/>
      <c r="X168" s="11"/>
      <c r="Y168" s="12"/>
      <c r="Z168" s="11"/>
      <c r="AA168" s="11"/>
      <c r="AB168" s="12"/>
      <c r="AC168" s="11"/>
      <c r="AD168" s="11"/>
      <c r="AE168" s="12"/>
      <c r="AF168" s="11"/>
      <c r="AG168" s="11"/>
      <c r="AH168" s="8"/>
    </row>
    <row r="169" spans="1:34">
      <c r="A169" s="78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1"/>
      <c r="M169" s="11"/>
      <c r="N169" s="13"/>
      <c r="O169" s="11"/>
      <c r="P169" s="11"/>
      <c r="Q169" s="11"/>
      <c r="R169" s="11"/>
      <c r="S169" s="12"/>
      <c r="T169" s="11"/>
      <c r="U169" s="11"/>
      <c r="V169" s="12"/>
      <c r="W169" s="11"/>
      <c r="X169" s="11"/>
      <c r="Y169" s="12"/>
      <c r="Z169" s="11"/>
      <c r="AA169" s="11"/>
      <c r="AB169" s="12"/>
      <c r="AC169" s="11"/>
      <c r="AD169" s="11"/>
      <c r="AE169" s="12"/>
      <c r="AF169" s="11"/>
      <c r="AG169" s="11"/>
      <c r="AH169" s="8"/>
    </row>
    <row r="170" spans="1:34">
      <c r="A170" s="78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1"/>
      <c r="M170" s="11"/>
      <c r="N170" s="13"/>
      <c r="O170" s="11"/>
      <c r="P170" s="11"/>
      <c r="Q170" s="11"/>
      <c r="R170" s="11"/>
      <c r="S170" s="12"/>
      <c r="T170" s="11"/>
      <c r="U170" s="11"/>
      <c r="V170" s="12"/>
      <c r="W170" s="11"/>
      <c r="X170" s="11"/>
      <c r="Y170" s="12"/>
      <c r="Z170" s="11"/>
      <c r="AA170" s="11"/>
      <c r="AB170" s="12"/>
      <c r="AC170" s="11"/>
      <c r="AD170" s="11"/>
      <c r="AE170" s="12"/>
      <c r="AF170" s="11"/>
      <c r="AG170" s="11"/>
      <c r="AH170" s="8"/>
    </row>
    <row r="171" spans="1:34">
      <c r="A171" s="78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1"/>
      <c r="M171" s="11"/>
      <c r="N171" s="13"/>
      <c r="O171" s="11"/>
      <c r="P171" s="11"/>
      <c r="Q171" s="11"/>
      <c r="R171" s="11"/>
      <c r="S171" s="12"/>
      <c r="T171" s="11"/>
      <c r="U171" s="11"/>
      <c r="V171" s="12"/>
      <c r="W171" s="11"/>
      <c r="X171" s="11"/>
      <c r="Y171" s="12"/>
      <c r="Z171" s="11"/>
      <c r="AA171" s="11"/>
      <c r="AB171" s="12"/>
      <c r="AC171" s="11"/>
      <c r="AD171" s="11"/>
      <c r="AE171" s="12"/>
      <c r="AF171" s="11"/>
      <c r="AG171" s="11"/>
      <c r="AH171" s="8"/>
    </row>
    <row r="172" spans="1:34">
      <c r="A172" s="78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1"/>
      <c r="M172" s="11"/>
      <c r="N172" s="13"/>
      <c r="O172" s="11"/>
      <c r="P172" s="11"/>
      <c r="Q172" s="11"/>
      <c r="R172" s="11"/>
      <c r="S172" s="12"/>
      <c r="T172" s="11"/>
      <c r="U172" s="11"/>
      <c r="V172" s="12"/>
      <c r="W172" s="11"/>
      <c r="X172" s="11"/>
      <c r="Y172" s="12"/>
      <c r="Z172" s="11"/>
      <c r="AA172" s="11"/>
      <c r="AB172" s="12"/>
      <c r="AC172" s="11"/>
      <c r="AD172" s="11"/>
      <c r="AE172" s="12"/>
      <c r="AF172" s="11"/>
      <c r="AG172" s="11"/>
      <c r="AH172" s="8"/>
    </row>
    <row r="173" spans="1:34">
      <c r="A173" s="78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1"/>
      <c r="M173" s="11"/>
      <c r="N173" s="13"/>
      <c r="O173" s="11"/>
      <c r="P173" s="11"/>
      <c r="Q173" s="11"/>
      <c r="R173" s="11"/>
      <c r="S173" s="12"/>
      <c r="T173" s="11"/>
      <c r="U173" s="11"/>
      <c r="V173" s="12"/>
      <c r="W173" s="11"/>
      <c r="X173" s="11"/>
      <c r="Y173" s="12"/>
      <c r="Z173" s="11"/>
      <c r="AA173" s="11"/>
      <c r="AB173" s="12"/>
      <c r="AC173" s="11"/>
      <c r="AD173" s="11"/>
      <c r="AE173" s="12"/>
      <c r="AF173" s="11"/>
      <c r="AG173" s="11"/>
      <c r="AH173" s="8"/>
    </row>
    <row r="174" spans="1:34">
      <c r="A174" s="78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1"/>
      <c r="M174" s="11"/>
      <c r="N174" s="13"/>
      <c r="O174" s="11"/>
      <c r="P174" s="11"/>
      <c r="Q174" s="11"/>
      <c r="R174" s="11"/>
      <c r="S174" s="12"/>
      <c r="T174" s="11"/>
      <c r="U174" s="11"/>
      <c r="V174" s="12"/>
      <c r="W174" s="11"/>
      <c r="X174" s="11"/>
      <c r="Y174" s="12"/>
      <c r="Z174" s="11"/>
      <c r="AA174" s="11"/>
      <c r="AB174" s="12"/>
      <c r="AC174" s="11"/>
      <c r="AD174" s="11"/>
      <c r="AE174" s="12"/>
      <c r="AF174" s="11"/>
      <c r="AG174" s="11"/>
      <c r="AH174" s="8"/>
    </row>
    <row r="175" spans="1:34">
      <c r="A175" s="78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1"/>
      <c r="M175" s="11"/>
      <c r="N175" s="13"/>
      <c r="O175" s="11"/>
      <c r="P175" s="11"/>
      <c r="Q175" s="11"/>
      <c r="R175" s="11"/>
      <c r="S175" s="12"/>
      <c r="T175" s="11"/>
      <c r="U175" s="11"/>
      <c r="V175" s="12"/>
      <c r="W175" s="11"/>
      <c r="X175" s="11"/>
      <c r="Y175" s="12"/>
      <c r="Z175" s="11"/>
      <c r="AA175" s="11"/>
      <c r="AB175" s="12"/>
      <c r="AC175" s="11"/>
      <c r="AD175" s="11"/>
      <c r="AE175" s="12"/>
      <c r="AF175" s="11"/>
      <c r="AG175" s="11"/>
      <c r="AH175" s="8"/>
    </row>
    <row r="176" spans="1:34">
      <c r="A176" s="78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1"/>
      <c r="M176" s="11"/>
      <c r="N176" s="13"/>
      <c r="O176" s="11"/>
      <c r="P176" s="11"/>
      <c r="Q176" s="11"/>
      <c r="R176" s="11"/>
      <c r="S176" s="12"/>
      <c r="T176" s="11"/>
      <c r="U176" s="11"/>
      <c r="V176" s="12"/>
      <c r="W176" s="11"/>
      <c r="X176" s="11"/>
      <c r="Y176" s="12"/>
      <c r="Z176" s="11"/>
      <c r="AA176" s="11"/>
      <c r="AB176" s="12"/>
      <c r="AC176" s="11"/>
      <c r="AD176" s="11"/>
      <c r="AE176" s="12"/>
      <c r="AF176" s="11"/>
      <c r="AG176" s="11"/>
      <c r="AH176" s="8"/>
    </row>
    <row r="177" spans="1:34">
      <c r="A177" s="78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1"/>
      <c r="M177" s="11"/>
      <c r="N177" s="13"/>
      <c r="O177" s="11"/>
      <c r="P177" s="11"/>
      <c r="Q177" s="11"/>
      <c r="R177" s="11"/>
      <c r="S177" s="12"/>
      <c r="T177" s="11"/>
      <c r="U177" s="11"/>
      <c r="V177" s="12"/>
      <c r="W177" s="11"/>
      <c r="X177" s="11"/>
      <c r="Y177" s="12"/>
      <c r="Z177" s="11"/>
      <c r="AA177" s="11"/>
      <c r="AB177" s="12"/>
      <c r="AC177" s="11"/>
      <c r="AD177" s="11"/>
      <c r="AE177" s="12"/>
      <c r="AF177" s="11"/>
      <c r="AG177" s="11"/>
      <c r="AH177" s="8"/>
    </row>
    <row r="178" spans="1:34">
      <c r="A178" s="78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1"/>
      <c r="M178" s="11"/>
      <c r="N178" s="13"/>
      <c r="O178" s="11"/>
      <c r="P178" s="11"/>
      <c r="Q178" s="11"/>
      <c r="R178" s="11"/>
      <c r="S178" s="12"/>
      <c r="T178" s="11"/>
      <c r="U178" s="11"/>
      <c r="V178" s="12"/>
      <c r="W178" s="11"/>
      <c r="X178" s="11"/>
      <c r="Y178" s="12"/>
      <c r="Z178" s="11"/>
      <c r="AA178" s="11"/>
      <c r="AB178" s="12"/>
      <c r="AC178" s="11"/>
      <c r="AD178" s="11"/>
      <c r="AE178" s="12"/>
      <c r="AF178" s="11"/>
      <c r="AG178" s="11"/>
      <c r="AH178" s="8"/>
    </row>
    <row r="179" spans="1:34">
      <c r="A179" s="78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1"/>
      <c r="M179" s="11"/>
      <c r="N179" s="13"/>
      <c r="O179" s="11"/>
      <c r="P179" s="11"/>
      <c r="Q179" s="11"/>
      <c r="R179" s="11"/>
      <c r="S179" s="12"/>
      <c r="T179" s="11"/>
      <c r="U179" s="11"/>
      <c r="V179" s="12"/>
      <c r="W179" s="11"/>
      <c r="X179" s="11"/>
      <c r="Y179" s="12"/>
      <c r="Z179" s="11"/>
      <c r="AA179" s="11"/>
      <c r="AB179" s="12"/>
      <c r="AC179" s="11"/>
      <c r="AD179" s="11"/>
      <c r="AE179" s="12"/>
      <c r="AF179" s="11"/>
      <c r="AG179" s="11"/>
      <c r="AH179" s="8"/>
    </row>
    <row r="180" spans="1:34">
      <c r="A180" s="78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1"/>
      <c r="M180" s="11"/>
      <c r="N180" s="13"/>
      <c r="O180" s="11"/>
      <c r="P180" s="11"/>
      <c r="Q180" s="11"/>
      <c r="R180" s="11"/>
      <c r="S180" s="12"/>
      <c r="T180" s="11"/>
      <c r="U180" s="11"/>
      <c r="V180" s="12"/>
      <c r="W180" s="11"/>
      <c r="X180" s="11"/>
      <c r="Y180" s="12"/>
      <c r="Z180" s="11"/>
      <c r="AA180" s="11"/>
      <c r="AB180" s="12"/>
      <c r="AC180" s="11"/>
      <c r="AD180" s="11"/>
      <c r="AE180" s="12"/>
      <c r="AF180" s="11"/>
      <c r="AG180" s="11"/>
      <c r="AH180" s="8"/>
    </row>
    <row r="181" spans="1:34">
      <c r="A181" s="78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1"/>
      <c r="M181" s="11"/>
      <c r="N181" s="13"/>
      <c r="O181" s="11"/>
      <c r="P181" s="11"/>
      <c r="Q181" s="11"/>
      <c r="R181" s="11"/>
      <c r="S181" s="12"/>
      <c r="T181" s="11"/>
      <c r="U181" s="11"/>
      <c r="V181" s="12"/>
      <c r="W181" s="11"/>
      <c r="X181" s="11"/>
      <c r="Y181" s="12"/>
      <c r="Z181" s="11"/>
      <c r="AA181" s="11"/>
      <c r="AB181" s="12"/>
      <c r="AC181" s="11"/>
      <c r="AD181" s="11"/>
      <c r="AE181" s="12"/>
      <c r="AF181" s="11"/>
      <c r="AG181" s="11"/>
      <c r="AH181" s="8"/>
    </row>
    <row r="182" spans="1:34">
      <c r="A182" s="1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4"/>
      <c r="M182" s="4"/>
      <c r="N182" s="9"/>
      <c r="O182" s="4"/>
      <c r="P182" s="4"/>
      <c r="Q182" s="4"/>
      <c r="R182" s="4"/>
      <c r="S182" s="8"/>
      <c r="T182" s="4"/>
      <c r="U182" s="4"/>
      <c r="V182" s="8"/>
      <c r="W182" s="4"/>
      <c r="X182" s="4"/>
      <c r="Y182" s="8"/>
      <c r="Z182" s="4"/>
      <c r="AA182" s="4"/>
      <c r="AB182" s="8"/>
      <c r="AC182" s="4"/>
      <c r="AD182" s="4"/>
      <c r="AE182" s="8"/>
      <c r="AF182" s="4"/>
      <c r="AG182" s="4"/>
      <c r="AH182" s="8"/>
    </row>
    <row r="183" spans="1:3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8.75" customHeight="1">
      <c r="A185" s="4"/>
      <c r="B185" s="4"/>
      <c r="C185" s="4"/>
      <c r="D185" s="4"/>
      <c r="E185" s="4"/>
      <c r="F185" s="4"/>
      <c r="G185" s="4"/>
      <c r="H185" s="4"/>
      <c r="I185" s="7"/>
      <c r="J185" s="7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8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4"/>
      <c r="X186" s="4"/>
      <c r="Y186" s="4"/>
      <c r="Z186" s="4"/>
      <c r="AA186" s="6"/>
      <c r="AB186" s="6"/>
      <c r="AC186" s="6"/>
      <c r="AD186" s="6"/>
      <c r="AE186" s="6"/>
      <c r="AF186" s="6"/>
      <c r="AG186" s="6"/>
      <c r="AH186" s="6"/>
    </row>
    <row r="187" spans="1:34" ht="18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4"/>
      <c r="X187" s="4"/>
      <c r="Y187" s="4"/>
      <c r="Z187" s="4"/>
      <c r="AA187" s="6"/>
      <c r="AB187" s="6"/>
      <c r="AC187" s="6"/>
      <c r="AD187" s="6"/>
      <c r="AE187" s="6"/>
      <c r="AF187" s="6"/>
      <c r="AG187" s="6"/>
      <c r="AH187" s="6"/>
    </row>
    <row r="188" spans="1:34" ht="18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4"/>
      <c r="X188" s="4"/>
      <c r="Y188" s="4"/>
      <c r="Z188" s="4"/>
      <c r="AA188" s="6"/>
      <c r="AB188" s="6"/>
      <c r="AC188" s="6"/>
      <c r="AD188" s="6"/>
      <c r="AE188" s="6"/>
      <c r="AF188" s="6"/>
      <c r="AG188" s="6"/>
      <c r="AH188" s="6"/>
    </row>
    <row r="189" spans="1:34" ht="18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4"/>
      <c r="X189" s="4"/>
      <c r="Y189" s="4"/>
      <c r="Z189" s="4"/>
      <c r="AA189" s="6"/>
      <c r="AB189" s="6"/>
      <c r="AC189" s="6"/>
      <c r="AD189" s="6"/>
      <c r="AE189" s="6"/>
      <c r="AF189" s="6"/>
      <c r="AG189" s="6"/>
      <c r="AH189" s="6"/>
    </row>
    <row r="190" spans="1:34" ht="18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4"/>
      <c r="X190" s="4"/>
      <c r="Y190" s="4"/>
      <c r="Z190" s="4"/>
      <c r="AA190" s="6"/>
      <c r="AB190" s="6"/>
      <c r="AC190" s="6"/>
      <c r="AD190" s="6"/>
      <c r="AE190" s="6"/>
      <c r="AF190" s="6"/>
      <c r="AG190" s="6"/>
      <c r="AH190" s="6"/>
    </row>
    <row r="191" spans="1:34" ht="18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4"/>
      <c r="X191" s="4"/>
      <c r="Y191" s="4"/>
      <c r="Z191" s="4"/>
      <c r="AA191" s="6"/>
      <c r="AB191" s="6"/>
      <c r="AC191" s="6"/>
      <c r="AD191" s="6"/>
      <c r="AE191" s="6"/>
      <c r="AF191" s="6"/>
      <c r="AG191" s="6"/>
      <c r="AH191" s="6"/>
    </row>
    <row r="192" spans="1:34" ht="18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6"/>
      <c r="AB192" s="6"/>
      <c r="AC192" s="6"/>
      <c r="AD192" s="6"/>
      <c r="AE192" s="6"/>
      <c r="AF192" s="6"/>
      <c r="AG192" s="6"/>
      <c r="AH192" s="6"/>
    </row>
    <row r="193" spans="1:34" ht="18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4"/>
      <c r="P193" s="4"/>
      <c r="Q193" s="4"/>
      <c r="R193" s="4"/>
      <c r="S193" s="4"/>
      <c r="T193" s="4"/>
      <c r="U193" s="4"/>
      <c r="V193" s="4"/>
      <c r="W193" s="3"/>
      <c r="X193" s="3"/>
      <c r="Y193" s="3"/>
      <c r="Z193" s="3"/>
      <c r="AA193" s="2"/>
      <c r="AB193" s="2"/>
      <c r="AC193" s="2"/>
      <c r="AD193" s="2"/>
      <c r="AE193" s="2"/>
      <c r="AF193" s="2"/>
      <c r="AG193" s="2"/>
      <c r="AH193" s="2"/>
    </row>
  </sheetData>
  <sheetProtection selectLockedCells="1"/>
  <dataConsolidate/>
  <mergeCells count="953">
    <mergeCell ref="A7:H7"/>
    <mergeCell ref="A8:A9"/>
    <mergeCell ref="B8:AA8"/>
    <mergeCell ref="AB8:AE8"/>
    <mergeCell ref="AF8:AF9"/>
    <mergeCell ref="AG8:AG9"/>
    <mergeCell ref="AD4:AE4"/>
    <mergeCell ref="A5:B5"/>
    <mergeCell ref="C5:J5"/>
    <mergeCell ref="K5:M5"/>
    <mergeCell ref="N5:O5"/>
    <mergeCell ref="S5:U5"/>
    <mergeCell ref="V5:W5"/>
    <mergeCell ref="AA5:AC5"/>
    <mergeCell ref="AD5:AF5"/>
    <mergeCell ref="C4:J4"/>
    <mergeCell ref="K4:M4"/>
    <mergeCell ref="N4:O4"/>
    <mergeCell ref="S4:U4"/>
    <mergeCell ref="V4:W4"/>
    <mergeCell ref="AA4:AC4"/>
    <mergeCell ref="AH8:AH9"/>
    <mergeCell ref="A16:Z16"/>
    <mergeCell ref="D17:AH17"/>
    <mergeCell ref="A19:H19"/>
    <mergeCell ref="A20:B23"/>
    <mergeCell ref="C20:C23"/>
    <mergeCell ref="D20:J23"/>
    <mergeCell ref="K20:L20"/>
    <mergeCell ref="M20:M23"/>
    <mergeCell ref="N20:N23"/>
    <mergeCell ref="O20:P23"/>
    <mergeCell ref="Q20:AH20"/>
    <mergeCell ref="K21:K23"/>
    <mergeCell ref="L21:L23"/>
    <mergeCell ref="Q21:S21"/>
    <mergeCell ref="T21:V21"/>
    <mergeCell ref="W21:Y21"/>
    <mergeCell ref="Z21:AB21"/>
    <mergeCell ref="AC21:AE21"/>
    <mergeCell ref="AF21:AH21"/>
    <mergeCell ref="R23:S23"/>
    <mergeCell ref="U23:V23"/>
    <mergeCell ref="X23:Y23"/>
    <mergeCell ref="AA23:AB23"/>
    <mergeCell ref="D24:J24"/>
    <mergeCell ref="O24:P24"/>
    <mergeCell ref="R24:S24"/>
    <mergeCell ref="U24:V24"/>
    <mergeCell ref="AD23:AE23"/>
    <mergeCell ref="AG23:AH23"/>
    <mergeCell ref="Q22:R22"/>
    <mergeCell ref="T22:U22"/>
    <mergeCell ref="W22:X22"/>
    <mergeCell ref="Z22:AA22"/>
    <mergeCell ref="AC22:AD22"/>
    <mergeCell ref="AF22:AG22"/>
    <mergeCell ref="X24:Y24"/>
    <mergeCell ref="AA24:AB24"/>
    <mergeCell ref="AD24:AE24"/>
    <mergeCell ref="AG24:AH24"/>
    <mergeCell ref="AD25:AE25"/>
    <mergeCell ref="AG25:AH25"/>
    <mergeCell ref="D26:J26"/>
    <mergeCell ref="O26:P26"/>
    <mergeCell ref="R26:S26"/>
    <mergeCell ref="U26:V26"/>
    <mergeCell ref="X26:Y26"/>
    <mergeCell ref="AA26:AB26"/>
    <mergeCell ref="AD26:AE26"/>
    <mergeCell ref="AG26:AH26"/>
    <mergeCell ref="D25:J25"/>
    <mergeCell ref="O25:P25"/>
    <mergeCell ref="R25:S25"/>
    <mergeCell ref="U25:V25"/>
    <mergeCell ref="X25:Y25"/>
    <mergeCell ref="AA25:AB25"/>
    <mergeCell ref="X27:Y27"/>
    <mergeCell ref="AA27:AB27"/>
    <mergeCell ref="AD27:AE27"/>
    <mergeCell ref="AG27:AH27"/>
    <mergeCell ref="D28:J28"/>
    <mergeCell ref="O28:P28"/>
    <mergeCell ref="R28:S28"/>
    <mergeCell ref="U28:V28"/>
    <mergeCell ref="X28:Y28"/>
    <mergeCell ref="AA28:AB28"/>
    <mergeCell ref="D27:J27"/>
    <mergeCell ref="O27:P27"/>
    <mergeCell ref="R27:S27"/>
    <mergeCell ref="U27:V27"/>
    <mergeCell ref="AD28:AE28"/>
    <mergeCell ref="AG28:AH28"/>
    <mergeCell ref="D29:J29"/>
    <mergeCell ref="O29:P29"/>
    <mergeCell ref="R29:S29"/>
    <mergeCell ref="U29:V29"/>
    <mergeCell ref="X29:Y29"/>
    <mergeCell ref="AA29:AB29"/>
    <mergeCell ref="AD29:AE29"/>
    <mergeCell ref="AG29:AH29"/>
    <mergeCell ref="AD30:AE30"/>
    <mergeCell ref="AG30:AH30"/>
    <mergeCell ref="D31:J31"/>
    <mergeCell ref="O31:P31"/>
    <mergeCell ref="R31:S31"/>
    <mergeCell ref="U31:V31"/>
    <mergeCell ref="X31:Y31"/>
    <mergeCell ref="AA31:AB31"/>
    <mergeCell ref="AD31:AE31"/>
    <mergeCell ref="AG31:AH31"/>
    <mergeCell ref="D30:J30"/>
    <mergeCell ref="O30:P30"/>
    <mergeCell ref="R30:S30"/>
    <mergeCell ref="U30:V30"/>
    <mergeCell ref="X30:Y30"/>
    <mergeCell ref="AA30:AB30"/>
    <mergeCell ref="AD32:AE32"/>
    <mergeCell ref="AG32:AH32"/>
    <mergeCell ref="D33:J33"/>
    <mergeCell ref="O33:P33"/>
    <mergeCell ref="R33:S33"/>
    <mergeCell ref="U33:V33"/>
    <mergeCell ref="X33:Y33"/>
    <mergeCell ref="AA33:AB33"/>
    <mergeCell ref="AD33:AE33"/>
    <mergeCell ref="AG33:AH33"/>
    <mergeCell ref="D32:J32"/>
    <mergeCell ref="O32:P32"/>
    <mergeCell ref="R32:S32"/>
    <mergeCell ref="U32:V32"/>
    <mergeCell ref="X32:Y32"/>
    <mergeCell ref="AA32:AB32"/>
    <mergeCell ref="AD34:AE34"/>
    <mergeCell ref="AG34:AH34"/>
    <mergeCell ref="D35:J35"/>
    <mergeCell ref="O35:P35"/>
    <mergeCell ref="R35:S35"/>
    <mergeCell ref="U35:V35"/>
    <mergeCell ref="X35:Y35"/>
    <mergeCell ref="AA35:AB35"/>
    <mergeCell ref="AD35:AE35"/>
    <mergeCell ref="AG35:AH35"/>
    <mergeCell ref="D34:J34"/>
    <mergeCell ref="O34:P34"/>
    <mergeCell ref="R34:S34"/>
    <mergeCell ref="U34:V34"/>
    <mergeCell ref="X34:Y34"/>
    <mergeCell ref="AA34:AB34"/>
    <mergeCell ref="AD36:AE36"/>
    <mergeCell ref="AG36:AH36"/>
    <mergeCell ref="D37:J37"/>
    <mergeCell ref="O37:P37"/>
    <mergeCell ref="R37:S37"/>
    <mergeCell ref="U37:V37"/>
    <mergeCell ref="X37:Y37"/>
    <mergeCell ref="AA37:AB37"/>
    <mergeCell ref="AD37:AE37"/>
    <mergeCell ref="AG37:AH37"/>
    <mergeCell ref="D36:J36"/>
    <mergeCell ref="O36:P36"/>
    <mergeCell ref="R36:S36"/>
    <mergeCell ref="U36:V36"/>
    <mergeCell ref="X36:Y36"/>
    <mergeCell ref="AA36:AB36"/>
    <mergeCell ref="AD38:AE38"/>
    <mergeCell ref="AG38:AH38"/>
    <mergeCell ref="B39:B42"/>
    <mergeCell ref="D39:J39"/>
    <mergeCell ref="O39:P39"/>
    <mergeCell ref="R39:S39"/>
    <mergeCell ref="U39:V39"/>
    <mergeCell ref="X39:Y39"/>
    <mergeCell ref="AA39:AB39"/>
    <mergeCell ref="AD39:AE39"/>
    <mergeCell ref="D38:J38"/>
    <mergeCell ref="O38:P38"/>
    <mergeCell ref="R38:S38"/>
    <mergeCell ref="U38:V38"/>
    <mergeCell ref="X38:Y38"/>
    <mergeCell ref="AA38:AB38"/>
    <mergeCell ref="B24:B38"/>
    <mergeCell ref="AG39:AH39"/>
    <mergeCell ref="D40:J40"/>
    <mergeCell ref="O40:P40"/>
    <mergeCell ref="R40:S40"/>
    <mergeCell ref="U40:V40"/>
    <mergeCell ref="X40:Y40"/>
    <mergeCell ref="AA40:AB40"/>
    <mergeCell ref="AD40:AE40"/>
    <mergeCell ref="AG40:AH40"/>
    <mergeCell ref="AD41:AE41"/>
    <mergeCell ref="AG41:AH41"/>
    <mergeCell ref="D42:J42"/>
    <mergeCell ref="O42:P42"/>
    <mergeCell ref="R42:S42"/>
    <mergeCell ref="U42:V42"/>
    <mergeCell ref="X42:Y42"/>
    <mergeCell ref="AA42:AB42"/>
    <mergeCell ref="AD42:AE42"/>
    <mergeCell ref="AG42:AH42"/>
    <mergeCell ref="D41:J41"/>
    <mergeCell ref="O41:P41"/>
    <mergeCell ref="R41:S41"/>
    <mergeCell ref="U41:V41"/>
    <mergeCell ref="X41:Y41"/>
    <mergeCell ref="AA41:AB41"/>
    <mergeCell ref="AD43:AE43"/>
    <mergeCell ref="AG43:AH43"/>
    <mergeCell ref="A44:A89"/>
    <mergeCell ref="B44:B58"/>
    <mergeCell ref="D44:J44"/>
    <mergeCell ref="O44:P44"/>
    <mergeCell ref="R44:S44"/>
    <mergeCell ref="U44:V44"/>
    <mergeCell ref="X44:Y44"/>
    <mergeCell ref="AA44:AB44"/>
    <mergeCell ref="B43:L43"/>
    <mergeCell ref="O43:P43"/>
    <mergeCell ref="R43:S43"/>
    <mergeCell ref="U43:V43"/>
    <mergeCell ref="X43:Y43"/>
    <mergeCell ref="AA43:AB43"/>
    <mergeCell ref="A24:A43"/>
    <mergeCell ref="AD44:AE44"/>
    <mergeCell ref="AG44:AH44"/>
    <mergeCell ref="D45:J45"/>
    <mergeCell ref="O45:P45"/>
    <mergeCell ref="R45:S45"/>
    <mergeCell ref="U45:V45"/>
    <mergeCell ref="X45:Y45"/>
    <mergeCell ref="AA45:AB45"/>
    <mergeCell ref="AD45:AE45"/>
    <mergeCell ref="AG45:AH45"/>
    <mergeCell ref="AD46:AE46"/>
    <mergeCell ref="AG46:AH46"/>
    <mergeCell ref="D47:J47"/>
    <mergeCell ref="O47:P47"/>
    <mergeCell ref="R47:S47"/>
    <mergeCell ref="U47:V47"/>
    <mergeCell ref="X47:Y47"/>
    <mergeCell ref="AA47:AB47"/>
    <mergeCell ref="AD47:AE47"/>
    <mergeCell ref="AG47:AH47"/>
    <mergeCell ref="D46:J46"/>
    <mergeCell ref="O46:P46"/>
    <mergeCell ref="R46:S46"/>
    <mergeCell ref="U46:V46"/>
    <mergeCell ref="X46:Y46"/>
    <mergeCell ref="AA46:AB46"/>
    <mergeCell ref="AD48:AE48"/>
    <mergeCell ref="AG48:AH48"/>
    <mergeCell ref="D49:J49"/>
    <mergeCell ref="O49:P49"/>
    <mergeCell ref="R49:S49"/>
    <mergeCell ref="U49:V49"/>
    <mergeCell ref="X49:Y49"/>
    <mergeCell ref="AA49:AB49"/>
    <mergeCell ref="AD49:AE49"/>
    <mergeCell ref="AG49:AH49"/>
    <mergeCell ref="D48:J48"/>
    <mergeCell ref="O48:P48"/>
    <mergeCell ref="R48:S48"/>
    <mergeCell ref="U48:V48"/>
    <mergeCell ref="X48:Y48"/>
    <mergeCell ref="AA48:AB48"/>
    <mergeCell ref="AD50:AE50"/>
    <mergeCell ref="AG50:AH50"/>
    <mergeCell ref="D51:J51"/>
    <mergeCell ref="O51:P51"/>
    <mergeCell ref="R51:S51"/>
    <mergeCell ref="U51:V51"/>
    <mergeCell ref="X51:Y51"/>
    <mergeCell ref="AA51:AB51"/>
    <mergeCell ref="AD51:AE51"/>
    <mergeCell ref="AG51:AH51"/>
    <mergeCell ref="D50:J50"/>
    <mergeCell ref="O50:P50"/>
    <mergeCell ref="R50:S50"/>
    <mergeCell ref="U50:V50"/>
    <mergeCell ref="X50:Y50"/>
    <mergeCell ref="AA50:AB50"/>
    <mergeCell ref="AD52:AE52"/>
    <mergeCell ref="AG52:AH52"/>
    <mergeCell ref="D53:J53"/>
    <mergeCell ref="O53:P53"/>
    <mergeCell ref="R53:S53"/>
    <mergeCell ref="U53:V53"/>
    <mergeCell ref="X53:Y53"/>
    <mergeCell ref="AA53:AB53"/>
    <mergeCell ref="AD53:AE53"/>
    <mergeCell ref="AG53:AH53"/>
    <mergeCell ref="D52:J52"/>
    <mergeCell ref="O52:P52"/>
    <mergeCell ref="R52:S52"/>
    <mergeCell ref="U52:V52"/>
    <mergeCell ref="X52:Y52"/>
    <mergeCell ref="AA52:AB52"/>
    <mergeCell ref="AD54:AE54"/>
    <mergeCell ref="AG54:AH54"/>
    <mergeCell ref="D55:J55"/>
    <mergeCell ref="O55:P55"/>
    <mergeCell ref="R55:S55"/>
    <mergeCell ref="U55:V55"/>
    <mergeCell ref="X55:Y55"/>
    <mergeCell ref="AA55:AB55"/>
    <mergeCell ref="AD55:AE55"/>
    <mergeCell ref="AG55:AH55"/>
    <mergeCell ref="D54:J54"/>
    <mergeCell ref="O54:P54"/>
    <mergeCell ref="R54:S54"/>
    <mergeCell ref="U54:V54"/>
    <mergeCell ref="X54:Y54"/>
    <mergeCell ref="AA54:AB54"/>
    <mergeCell ref="AD56:AE56"/>
    <mergeCell ref="AG56:AH56"/>
    <mergeCell ref="D57:J57"/>
    <mergeCell ref="O57:P57"/>
    <mergeCell ref="R57:S57"/>
    <mergeCell ref="U57:V57"/>
    <mergeCell ref="X57:Y57"/>
    <mergeCell ref="AA57:AB57"/>
    <mergeCell ref="AD57:AE57"/>
    <mergeCell ref="AG57:AH57"/>
    <mergeCell ref="D56:J56"/>
    <mergeCell ref="O56:P56"/>
    <mergeCell ref="R56:S56"/>
    <mergeCell ref="U56:V56"/>
    <mergeCell ref="X56:Y56"/>
    <mergeCell ref="AA56:AB56"/>
    <mergeCell ref="AD58:AE58"/>
    <mergeCell ref="AG58:AH58"/>
    <mergeCell ref="B59:B73"/>
    <mergeCell ref="D59:J59"/>
    <mergeCell ref="O59:P59"/>
    <mergeCell ref="R59:S59"/>
    <mergeCell ref="U59:V59"/>
    <mergeCell ref="X59:Y59"/>
    <mergeCell ref="AA59:AB59"/>
    <mergeCell ref="AD59:AE59"/>
    <mergeCell ref="D58:J58"/>
    <mergeCell ref="O58:P58"/>
    <mergeCell ref="R58:S58"/>
    <mergeCell ref="U58:V58"/>
    <mergeCell ref="X58:Y58"/>
    <mergeCell ref="AA58:AB58"/>
    <mergeCell ref="AG59:AH59"/>
    <mergeCell ref="D60:J60"/>
    <mergeCell ref="O60:P60"/>
    <mergeCell ref="R60:S60"/>
    <mergeCell ref="U60:V60"/>
    <mergeCell ref="X60:Y60"/>
    <mergeCell ref="AA60:AB60"/>
    <mergeCell ref="AD60:AE60"/>
    <mergeCell ref="AG60:AH60"/>
    <mergeCell ref="AD61:AE61"/>
    <mergeCell ref="AG61:AH61"/>
    <mergeCell ref="D62:J62"/>
    <mergeCell ref="O62:P62"/>
    <mergeCell ref="R62:S62"/>
    <mergeCell ref="U62:V62"/>
    <mergeCell ref="X62:Y62"/>
    <mergeCell ref="AA62:AB62"/>
    <mergeCell ref="AD62:AE62"/>
    <mergeCell ref="AG62:AH62"/>
    <mergeCell ref="D61:J61"/>
    <mergeCell ref="O61:P61"/>
    <mergeCell ref="R61:S61"/>
    <mergeCell ref="U61:V61"/>
    <mergeCell ref="X61:Y61"/>
    <mergeCell ref="AA61:AB61"/>
    <mergeCell ref="AD63:AE63"/>
    <mergeCell ref="AG63:AH63"/>
    <mergeCell ref="D64:J64"/>
    <mergeCell ref="O64:P64"/>
    <mergeCell ref="R64:S64"/>
    <mergeCell ref="U64:V64"/>
    <mergeCell ref="X64:Y64"/>
    <mergeCell ref="AA64:AB64"/>
    <mergeCell ref="AD64:AE64"/>
    <mergeCell ref="AG64:AH64"/>
    <mergeCell ref="D63:J63"/>
    <mergeCell ref="O63:P63"/>
    <mergeCell ref="R63:S63"/>
    <mergeCell ref="U63:V63"/>
    <mergeCell ref="X63:Y63"/>
    <mergeCell ref="AA63:AB63"/>
    <mergeCell ref="AD65:AE65"/>
    <mergeCell ref="AG65:AH65"/>
    <mergeCell ref="D66:J66"/>
    <mergeCell ref="O66:P66"/>
    <mergeCell ref="R66:S66"/>
    <mergeCell ref="U66:V66"/>
    <mergeCell ref="X66:Y66"/>
    <mergeCell ref="AA66:AB66"/>
    <mergeCell ref="AD66:AE66"/>
    <mergeCell ref="AG66:AH66"/>
    <mergeCell ref="D65:J65"/>
    <mergeCell ref="O65:P65"/>
    <mergeCell ref="R65:S65"/>
    <mergeCell ref="U65:V65"/>
    <mergeCell ref="X65:Y65"/>
    <mergeCell ref="AA65:AB65"/>
    <mergeCell ref="AD67:AE67"/>
    <mergeCell ref="AG67:AH67"/>
    <mergeCell ref="D68:J68"/>
    <mergeCell ref="O68:P68"/>
    <mergeCell ref="R68:S68"/>
    <mergeCell ref="U68:V68"/>
    <mergeCell ref="X68:Y68"/>
    <mergeCell ref="AA68:AB68"/>
    <mergeCell ref="AD68:AE68"/>
    <mergeCell ref="AG68:AH68"/>
    <mergeCell ref="D67:J67"/>
    <mergeCell ref="O67:P67"/>
    <mergeCell ref="R67:S67"/>
    <mergeCell ref="U67:V67"/>
    <mergeCell ref="X67:Y67"/>
    <mergeCell ref="AA67:AB67"/>
    <mergeCell ref="AD69:AE69"/>
    <mergeCell ref="AG69:AH69"/>
    <mergeCell ref="D70:J70"/>
    <mergeCell ref="O70:P70"/>
    <mergeCell ref="R70:S70"/>
    <mergeCell ref="U70:V70"/>
    <mergeCell ref="X70:Y70"/>
    <mergeCell ref="AA70:AB70"/>
    <mergeCell ref="AD70:AE70"/>
    <mergeCell ref="AG70:AH70"/>
    <mergeCell ref="D69:J69"/>
    <mergeCell ref="O69:P69"/>
    <mergeCell ref="R69:S69"/>
    <mergeCell ref="U69:V69"/>
    <mergeCell ref="X69:Y69"/>
    <mergeCell ref="AA69:AB69"/>
    <mergeCell ref="AD71:AE71"/>
    <mergeCell ref="AG71:AH71"/>
    <mergeCell ref="D72:J72"/>
    <mergeCell ref="O72:P72"/>
    <mergeCell ref="R72:S72"/>
    <mergeCell ref="U72:V72"/>
    <mergeCell ref="X72:Y72"/>
    <mergeCell ref="AA72:AB72"/>
    <mergeCell ref="AD72:AE72"/>
    <mergeCell ref="AG72:AH72"/>
    <mergeCell ref="D71:J71"/>
    <mergeCell ref="O71:P71"/>
    <mergeCell ref="R71:S71"/>
    <mergeCell ref="U71:V71"/>
    <mergeCell ref="X71:Y71"/>
    <mergeCell ref="AA71:AB71"/>
    <mergeCell ref="AD73:AE73"/>
    <mergeCell ref="AG73:AH73"/>
    <mergeCell ref="B74:B88"/>
    <mergeCell ref="C74:C78"/>
    <mergeCell ref="D74:J74"/>
    <mergeCell ref="O74:P74"/>
    <mergeCell ref="R74:S74"/>
    <mergeCell ref="U74:V74"/>
    <mergeCell ref="X74:Y74"/>
    <mergeCell ref="AA74:AB74"/>
    <mergeCell ref="D73:J73"/>
    <mergeCell ref="O73:P73"/>
    <mergeCell ref="R73:S73"/>
    <mergeCell ref="U73:V73"/>
    <mergeCell ref="X73:Y73"/>
    <mergeCell ref="AA73:AB73"/>
    <mergeCell ref="AD74:AE74"/>
    <mergeCell ref="AG74:AH74"/>
    <mergeCell ref="D75:J75"/>
    <mergeCell ref="O75:P75"/>
    <mergeCell ref="R75:S75"/>
    <mergeCell ref="U75:V75"/>
    <mergeCell ref="X75:Y75"/>
    <mergeCell ref="AA75:AB75"/>
    <mergeCell ref="AD75:AE75"/>
    <mergeCell ref="AG75:AH75"/>
    <mergeCell ref="AD76:AE76"/>
    <mergeCell ref="AG76:AH76"/>
    <mergeCell ref="D77:J77"/>
    <mergeCell ref="O77:P77"/>
    <mergeCell ref="R77:S77"/>
    <mergeCell ref="U77:V77"/>
    <mergeCell ref="X77:Y77"/>
    <mergeCell ref="AA77:AB77"/>
    <mergeCell ref="AD77:AE77"/>
    <mergeCell ref="AG77:AH77"/>
    <mergeCell ref="D76:J76"/>
    <mergeCell ref="O76:P76"/>
    <mergeCell ref="R76:S76"/>
    <mergeCell ref="U76:V76"/>
    <mergeCell ref="X76:Y76"/>
    <mergeCell ref="AA76:AB76"/>
    <mergeCell ref="AD78:AE78"/>
    <mergeCell ref="AG78:AH78"/>
    <mergeCell ref="C79:C83"/>
    <mergeCell ref="D79:J79"/>
    <mergeCell ref="O79:P79"/>
    <mergeCell ref="R79:S79"/>
    <mergeCell ref="U79:V79"/>
    <mergeCell ref="X79:Y79"/>
    <mergeCell ref="AA79:AB79"/>
    <mergeCell ref="AD79:AE79"/>
    <mergeCell ref="D78:J78"/>
    <mergeCell ref="O78:P78"/>
    <mergeCell ref="R78:S78"/>
    <mergeCell ref="U78:V78"/>
    <mergeCell ref="X78:Y78"/>
    <mergeCell ref="AA78:AB78"/>
    <mergeCell ref="AG79:AH79"/>
    <mergeCell ref="D80:J80"/>
    <mergeCell ref="O80:P80"/>
    <mergeCell ref="R80:S80"/>
    <mergeCell ref="U80:V80"/>
    <mergeCell ref="X80:Y80"/>
    <mergeCell ref="AA80:AB80"/>
    <mergeCell ref="AD80:AE80"/>
    <mergeCell ref="AG80:AH80"/>
    <mergeCell ref="AD81:AE81"/>
    <mergeCell ref="AG81:AH81"/>
    <mergeCell ref="D82:J82"/>
    <mergeCell ref="O82:P82"/>
    <mergeCell ref="R82:S82"/>
    <mergeCell ref="U82:V82"/>
    <mergeCell ref="X82:Y82"/>
    <mergeCell ref="AA82:AB82"/>
    <mergeCell ref="AD82:AE82"/>
    <mergeCell ref="AG82:AH82"/>
    <mergeCell ref="D81:J81"/>
    <mergeCell ref="O81:P81"/>
    <mergeCell ref="R81:S81"/>
    <mergeCell ref="U81:V81"/>
    <mergeCell ref="X81:Y81"/>
    <mergeCell ref="AA81:AB81"/>
    <mergeCell ref="AD83:AE83"/>
    <mergeCell ref="AG83:AH83"/>
    <mergeCell ref="C84:C88"/>
    <mergeCell ref="D84:J84"/>
    <mergeCell ref="O84:P84"/>
    <mergeCell ref="R84:S84"/>
    <mergeCell ref="U84:V84"/>
    <mergeCell ref="X84:Y84"/>
    <mergeCell ref="AA84:AB84"/>
    <mergeCell ref="AD84:AE84"/>
    <mergeCell ref="D83:J83"/>
    <mergeCell ref="O83:P83"/>
    <mergeCell ref="R83:S83"/>
    <mergeCell ref="U83:V83"/>
    <mergeCell ref="X83:Y83"/>
    <mergeCell ref="AA83:AB83"/>
    <mergeCell ref="AG84:AH84"/>
    <mergeCell ref="D85:J85"/>
    <mergeCell ref="O85:P85"/>
    <mergeCell ref="R85:S85"/>
    <mergeCell ref="U85:V85"/>
    <mergeCell ref="X85:Y85"/>
    <mergeCell ref="AA85:AB85"/>
    <mergeCell ref="AD85:AE85"/>
    <mergeCell ref="AG85:AH85"/>
    <mergeCell ref="AD86:AE86"/>
    <mergeCell ref="AG86:AH86"/>
    <mergeCell ref="D87:J87"/>
    <mergeCell ref="O87:P87"/>
    <mergeCell ref="R87:S87"/>
    <mergeCell ref="U87:V87"/>
    <mergeCell ref="X87:Y87"/>
    <mergeCell ref="AA87:AB87"/>
    <mergeCell ref="AD87:AE87"/>
    <mergeCell ref="AG87:AH87"/>
    <mergeCell ref="D86:J86"/>
    <mergeCell ref="O86:P86"/>
    <mergeCell ref="R86:S86"/>
    <mergeCell ref="U86:V86"/>
    <mergeCell ref="X86:Y86"/>
    <mergeCell ref="AA86:AB86"/>
    <mergeCell ref="AD88:AE88"/>
    <mergeCell ref="AG88:AH88"/>
    <mergeCell ref="B89:L89"/>
    <mergeCell ref="M89:N89"/>
    <mergeCell ref="O89:P89"/>
    <mergeCell ref="R89:S89"/>
    <mergeCell ref="U89:V89"/>
    <mergeCell ref="X89:Y89"/>
    <mergeCell ref="AA89:AB89"/>
    <mergeCell ref="AD89:AE89"/>
    <mergeCell ref="D88:J88"/>
    <mergeCell ref="O88:P88"/>
    <mergeCell ref="R88:S88"/>
    <mergeCell ref="U88:V88"/>
    <mergeCell ref="X88:Y88"/>
    <mergeCell ref="AA88:AB88"/>
    <mergeCell ref="AG89:AH89"/>
    <mergeCell ref="A90:L90"/>
    <mergeCell ref="M90:N90"/>
    <mergeCell ref="O90:P90"/>
    <mergeCell ref="R90:S90"/>
    <mergeCell ref="U90:V90"/>
    <mergeCell ref="X90:Y90"/>
    <mergeCell ref="AA90:AB90"/>
    <mergeCell ref="AD90:AE90"/>
    <mergeCell ref="AG90:AH90"/>
    <mergeCell ref="Q95:S95"/>
    <mergeCell ref="T95:V95"/>
    <mergeCell ref="W95:Y95"/>
    <mergeCell ref="Z95:AB95"/>
    <mergeCell ref="AC95:AE95"/>
    <mergeCell ref="AF95:AH95"/>
    <mergeCell ref="A91:B91"/>
    <mergeCell ref="C91:D91"/>
    <mergeCell ref="E91:F91"/>
    <mergeCell ref="A93:AH93"/>
    <mergeCell ref="A94:B95"/>
    <mergeCell ref="C94:C95"/>
    <mergeCell ref="D94:J95"/>
    <mergeCell ref="K94:M95"/>
    <mergeCell ref="N94:P95"/>
    <mergeCell ref="Q94:AH94"/>
    <mergeCell ref="W96:X96"/>
    <mergeCell ref="Z96:AA96"/>
    <mergeCell ref="AC96:AD96"/>
    <mergeCell ref="AF96:AG96"/>
    <mergeCell ref="D97:J97"/>
    <mergeCell ref="K97:L97"/>
    <mergeCell ref="N97:P97"/>
    <mergeCell ref="Q97:R97"/>
    <mergeCell ref="T97:U97"/>
    <mergeCell ref="W97:X97"/>
    <mergeCell ref="D96:J96"/>
    <mergeCell ref="K96:L96"/>
    <mergeCell ref="N96:P96"/>
    <mergeCell ref="Q96:R96"/>
    <mergeCell ref="T96:U96"/>
    <mergeCell ref="Z97:AA97"/>
    <mergeCell ref="AC97:AD97"/>
    <mergeCell ref="AF97:AG97"/>
    <mergeCell ref="D98:J98"/>
    <mergeCell ref="K98:L98"/>
    <mergeCell ref="N98:P98"/>
    <mergeCell ref="Q98:R98"/>
    <mergeCell ref="T98:U98"/>
    <mergeCell ref="W98:X98"/>
    <mergeCell ref="Z98:AA98"/>
    <mergeCell ref="AC98:AD98"/>
    <mergeCell ref="AF98:AG98"/>
    <mergeCell ref="D99:J99"/>
    <mergeCell ref="K99:L99"/>
    <mergeCell ref="N99:P99"/>
    <mergeCell ref="Q99:R99"/>
    <mergeCell ref="T99:U99"/>
    <mergeCell ref="W99:X99"/>
    <mergeCell ref="Z99:AA99"/>
    <mergeCell ref="AC99:AD99"/>
    <mergeCell ref="AF99:AG99"/>
    <mergeCell ref="D100:J100"/>
    <mergeCell ref="K100:L100"/>
    <mergeCell ref="N100:P100"/>
    <mergeCell ref="Q100:R100"/>
    <mergeCell ref="T100:U100"/>
    <mergeCell ref="W100:X100"/>
    <mergeCell ref="Z100:AA100"/>
    <mergeCell ref="AC100:AD100"/>
    <mergeCell ref="AF100:AG100"/>
    <mergeCell ref="T101:U101"/>
    <mergeCell ref="W101:X101"/>
    <mergeCell ref="Z101:AA101"/>
    <mergeCell ref="AC101:AD101"/>
    <mergeCell ref="AF101:AG101"/>
    <mergeCell ref="D102:J102"/>
    <mergeCell ref="K102:L102"/>
    <mergeCell ref="N102:P102"/>
    <mergeCell ref="Q102:R102"/>
    <mergeCell ref="T102:U102"/>
    <mergeCell ref="D101:J101"/>
    <mergeCell ref="K101:L101"/>
    <mergeCell ref="N101:P101"/>
    <mergeCell ref="Q101:R101"/>
    <mergeCell ref="W102:X102"/>
    <mergeCell ref="Z102:AA102"/>
    <mergeCell ref="AC102:AD102"/>
    <mergeCell ref="AF102:AG102"/>
    <mergeCell ref="D103:J103"/>
    <mergeCell ref="K103:L103"/>
    <mergeCell ref="N103:P103"/>
    <mergeCell ref="Q103:R103"/>
    <mergeCell ref="T103:U103"/>
    <mergeCell ref="W103:X103"/>
    <mergeCell ref="Z103:AA103"/>
    <mergeCell ref="AC103:AD103"/>
    <mergeCell ref="AF103:AG103"/>
    <mergeCell ref="D104:J104"/>
    <mergeCell ref="K104:L104"/>
    <mergeCell ref="N104:P104"/>
    <mergeCell ref="Q104:R104"/>
    <mergeCell ref="T104:U104"/>
    <mergeCell ref="W104:X104"/>
    <mergeCell ref="Z104:AA104"/>
    <mergeCell ref="AC104:AD104"/>
    <mergeCell ref="AF104:AG104"/>
    <mergeCell ref="D105:J105"/>
    <mergeCell ref="K105:L105"/>
    <mergeCell ref="N105:P105"/>
    <mergeCell ref="Q105:R105"/>
    <mergeCell ref="T105:U105"/>
    <mergeCell ref="W105:X105"/>
    <mergeCell ref="Z105:AA105"/>
    <mergeCell ref="AC105:AD105"/>
    <mergeCell ref="AF105:AG105"/>
    <mergeCell ref="D106:J106"/>
    <mergeCell ref="K106:L106"/>
    <mergeCell ref="N106:P106"/>
    <mergeCell ref="Q106:R106"/>
    <mergeCell ref="T106:U106"/>
    <mergeCell ref="W106:X106"/>
    <mergeCell ref="Z106:AA106"/>
    <mergeCell ref="AC106:AD106"/>
    <mergeCell ref="AF106:AG106"/>
    <mergeCell ref="Z107:AA107"/>
    <mergeCell ref="AC107:AD107"/>
    <mergeCell ref="AF107:AG107"/>
    <mergeCell ref="D108:J108"/>
    <mergeCell ref="K108:L108"/>
    <mergeCell ref="N108:P108"/>
    <mergeCell ref="Q108:R108"/>
    <mergeCell ref="T108:U108"/>
    <mergeCell ref="W108:X108"/>
    <mergeCell ref="Z108:AA108"/>
    <mergeCell ref="D107:J107"/>
    <mergeCell ref="K107:L107"/>
    <mergeCell ref="N107:P107"/>
    <mergeCell ref="Q107:R107"/>
    <mergeCell ref="T107:U107"/>
    <mergeCell ref="W107:X107"/>
    <mergeCell ref="AC108:AD108"/>
    <mergeCell ref="AF108:AG108"/>
    <mergeCell ref="D109:J109"/>
    <mergeCell ref="K109:L109"/>
    <mergeCell ref="N109:P109"/>
    <mergeCell ref="Q109:R109"/>
    <mergeCell ref="T109:U109"/>
    <mergeCell ref="W109:X109"/>
    <mergeCell ref="Z109:AA109"/>
    <mergeCell ref="AC109:AD109"/>
    <mergeCell ref="AF109:AG109"/>
    <mergeCell ref="D110:J110"/>
    <mergeCell ref="K110:L110"/>
    <mergeCell ref="N110:P110"/>
    <mergeCell ref="Q110:R110"/>
    <mergeCell ref="T110:U110"/>
    <mergeCell ref="W110:X110"/>
    <mergeCell ref="Z110:AA110"/>
    <mergeCell ref="AC110:AD110"/>
    <mergeCell ref="AF110:AG110"/>
    <mergeCell ref="Z111:AA111"/>
    <mergeCell ref="AC111:AD111"/>
    <mergeCell ref="AF111:AG111"/>
    <mergeCell ref="D112:J112"/>
    <mergeCell ref="K112:L112"/>
    <mergeCell ref="N112:P112"/>
    <mergeCell ref="Q112:R112"/>
    <mergeCell ref="T112:U112"/>
    <mergeCell ref="W112:X112"/>
    <mergeCell ref="Z112:AA112"/>
    <mergeCell ref="D111:J111"/>
    <mergeCell ref="K111:L111"/>
    <mergeCell ref="N111:P111"/>
    <mergeCell ref="Q111:R111"/>
    <mergeCell ref="T111:U111"/>
    <mergeCell ref="W111:X111"/>
    <mergeCell ref="AC112:AD112"/>
    <mergeCell ref="AF112:AG112"/>
    <mergeCell ref="D113:J113"/>
    <mergeCell ref="K113:L113"/>
    <mergeCell ref="N113:P113"/>
    <mergeCell ref="Q113:R113"/>
    <mergeCell ref="T113:U113"/>
    <mergeCell ref="W113:X113"/>
    <mergeCell ref="Z113:AA113"/>
    <mergeCell ref="AC113:AD113"/>
    <mergeCell ref="AF113:AG113"/>
    <mergeCell ref="D114:J114"/>
    <mergeCell ref="K114:L114"/>
    <mergeCell ref="N114:P114"/>
    <mergeCell ref="Q114:R114"/>
    <mergeCell ref="T114:U114"/>
    <mergeCell ref="W114:X114"/>
    <mergeCell ref="Z114:AA114"/>
    <mergeCell ref="AC114:AD114"/>
    <mergeCell ref="AF114:AG114"/>
    <mergeCell ref="Z115:AA115"/>
    <mergeCell ref="AC115:AD115"/>
    <mergeCell ref="AF115:AG115"/>
    <mergeCell ref="D116:J116"/>
    <mergeCell ref="K116:L116"/>
    <mergeCell ref="N116:P116"/>
    <mergeCell ref="Q116:R116"/>
    <mergeCell ref="T116:U116"/>
    <mergeCell ref="W116:X116"/>
    <mergeCell ref="Z116:AA116"/>
    <mergeCell ref="D115:J115"/>
    <mergeCell ref="K115:L115"/>
    <mergeCell ref="N115:P115"/>
    <mergeCell ref="Q115:R115"/>
    <mergeCell ref="T115:U115"/>
    <mergeCell ref="W115:X115"/>
    <mergeCell ref="AC116:AD116"/>
    <mergeCell ref="AF116:AG116"/>
    <mergeCell ref="W118:X118"/>
    <mergeCell ref="Z118:AA118"/>
    <mergeCell ref="AC118:AD118"/>
    <mergeCell ref="AF118:AG118"/>
    <mergeCell ref="D117:J117"/>
    <mergeCell ref="K117:L117"/>
    <mergeCell ref="N117:P117"/>
    <mergeCell ref="Q117:R117"/>
    <mergeCell ref="T117:U117"/>
    <mergeCell ref="W117:X117"/>
    <mergeCell ref="Z117:AA117"/>
    <mergeCell ref="AC117:AD117"/>
    <mergeCell ref="AF117:AG117"/>
    <mergeCell ref="A96:B120"/>
    <mergeCell ref="Z119:AA119"/>
    <mergeCell ref="AC119:AD119"/>
    <mergeCell ref="AF119:AG119"/>
    <mergeCell ref="D120:J120"/>
    <mergeCell ref="K120:L120"/>
    <mergeCell ref="N120:P120"/>
    <mergeCell ref="Q120:R120"/>
    <mergeCell ref="T120:U120"/>
    <mergeCell ref="W120:X120"/>
    <mergeCell ref="Z120:AA120"/>
    <mergeCell ref="D119:J119"/>
    <mergeCell ref="K119:L119"/>
    <mergeCell ref="N119:P119"/>
    <mergeCell ref="Q119:R119"/>
    <mergeCell ref="T119:U119"/>
    <mergeCell ref="W119:X119"/>
    <mergeCell ref="AC120:AD120"/>
    <mergeCell ref="AF120:AG120"/>
    <mergeCell ref="D118:J118"/>
    <mergeCell ref="K118:L118"/>
    <mergeCell ref="N118:P118"/>
    <mergeCell ref="Q118:R118"/>
    <mergeCell ref="T118:U118"/>
    <mergeCell ref="AF121:AG121"/>
    <mergeCell ref="A123:AH123"/>
    <mergeCell ref="A124:C126"/>
    <mergeCell ref="D124:F126"/>
    <mergeCell ref="G124:H126"/>
    <mergeCell ref="I124:AB124"/>
    <mergeCell ref="AC124:AF126"/>
    <mergeCell ref="AG124:AH126"/>
    <mergeCell ref="I125:P125"/>
    <mergeCell ref="Q125:AB125"/>
    <mergeCell ref="I126:L126"/>
    <mergeCell ref="M126:P126"/>
    <mergeCell ref="Q126:T126"/>
    <mergeCell ref="U126:X126"/>
    <mergeCell ref="Y126:AB126"/>
    <mergeCell ref="A121:J121"/>
    <mergeCell ref="K121:L121"/>
    <mergeCell ref="N121:P121"/>
    <mergeCell ref="Q121:R121"/>
    <mergeCell ref="T121:U121"/>
    <mergeCell ref="W121:X121"/>
    <mergeCell ref="Z121:AA121"/>
    <mergeCell ref="AC121:AD121"/>
    <mergeCell ref="A127:C128"/>
    <mergeCell ref="D127:F127"/>
    <mergeCell ref="G127:H127"/>
    <mergeCell ref="I127:L127"/>
    <mergeCell ref="M127:P127"/>
    <mergeCell ref="Q127:T127"/>
    <mergeCell ref="U127:X127"/>
    <mergeCell ref="Y127:AB127"/>
    <mergeCell ref="AC127:AF127"/>
    <mergeCell ref="AG127:AH127"/>
    <mergeCell ref="D128:F128"/>
    <mergeCell ref="G128:H128"/>
    <mergeCell ref="I128:L128"/>
    <mergeCell ref="M128:P128"/>
    <mergeCell ref="Q128:T128"/>
    <mergeCell ref="U128:X128"/>
    <mergeCell ref="Y128:AB128"/>
    <mergeCell ref="AC128:AF128"/>
    <mergeCell ref="AG128:AH128"/>
    <mergeCell ref="A129:C130"/>
    <mergeCell ref="D129:F129"/>
    <mergeCell ref="G129:H129"/>
    <mergeCell ref="I129:L129"/>
    <mergeCell ref="M129:P129"/>
    <mergeCell ref="Q129:T129"/>
    <mergeCell ref="U129:X129"/>
    <mergeCell ref="Y129:AB129"/>
    <mergeCell ref="AC129:AF129"/>
    <mergeCell ref="AG129:AH129"/>
    <mergeCell ref="D130:F130"/>
    <mergeCell ref="G130:H130"/>
    <mergeCell ref="I130:L130"/>
    <mergeCell ref="M130:P130"/>
    <mergeCell ref="Q130:T130"/>
    <mergeCell ref="U130:X130"/>
    <mergeCell ref="Y130:AB130"/>
    <mergeCell ref="AC130:AF130"/>
    <mergeCell ref="AG130:AH130"/>
    <mergeCell ref="A131:C132"/>
    <mergeCell ref="D131:F131"/>
    <mergeCell ref="G131:H131"/>
    <mergeCell ref="I131:L131"/>
    <mergeCell ref="M131:P131"/>
    <mergeCell ref="Q131:T131"/>
    <mergeCell ref="U131:X131"/>
    <mergeCell ref="Y131:AB131"/>
    <mergeCell ref="AC131:AF131"/>
    <mergeCell ref="AG131:AH131"/>
    <mergeCell ref="D132:F132"/>
    <mergeCell ref="G132:H132"/>
    <mergeCell ref="I132:L132"/>
    <mergeCell ref="M132:P132"/>
    <mergeCell ref="Q132:T132"/>
    <mergeCell ref="U132:X132"/>
    <mergeCell ref="Y132:AB132"/>
    <mergeCell ref="AC132:AF132"/>
    <mergeCell ref="AG132:AH132"/>
    <mergeCell ref="A133:F133"/>
    <mergeCell ref="G133:H133"/>
    <mergeCell ref="I133:L133"/>
    <mergeCell ref="M133:P133"/>
    <mergeCell ref="Q133:T133"/>
    <mergeCell ref="U133:X133"/>
    <mergeCell ref="Y133:AB133"/>
    <mergeCell ref="AC133:AF133"/>
    <mergeCell ref="AG133:AH133"/>
    <mergeCell ref="X134:Y134"/>
    <mergeCell ref="Z134:AB134"/>
    <mergeCell ref="AC134:AD134"/>
    <mergeCell ref="G136:AH136"/>
    <mergeCell ref="A135:C135"/>
    <mergeCell ref="G135:H135"/>
    <mergeCell ref="I135:P135"/>
    <mergeCell ref="Q135:T135"/>
    <mergeCell ref="U135:X135"/>
    <mergeCell ref="Y135:AB135"/>
    <mergeCell ref="AC135:AF135"/>
    <mergeCell ref="AG135:AH135"/>
    <mergeCell ref="A134:C134"/>
    <mergeCell ref="P134:R134"/>
    <mergeCell ref="D134:E134"/>
    <mergeCell ref="F134:H134"/>
    <mergeCell ref="I134:J134"/>
    <mergeCell ref="K134:M134"/>
    <mergeCell ref="N134:O134"/>
    <mergeCell ref="S134:T134"/>
    <mergeCell ref="U134:W134"/>
  </mergeCells>
  <phoneticPr fontId="3" type="noConversion"/>
  <conditionalFormatting sqref="I186:J191">
    <cfRule type="cellIs" dxfId="80" priority="46" operator="greaterThan">
      <formula>4</formula>
    </cfRule>
  </conditionalFormatting>
  <conditionalFormatting sqref="Q24">
    <cfRule type="expression" dxfId="79" priority="19">
      <formula>$Q$22*$Q$24-32&gt;=-4</formula>
    </cfRule>
    <cfRule type="expression" dxfId="78" priority="45">
      <formula>$Q$22*$Q$24-20&lt;-4</formula>
    </cfRule>
  </conditionalFormatting>
  <conditionalFormatting sqref="Q27">
    <cfRule type="expression" dxfId="77" priority="20">
      <formula>$Q$22*$Q$27-36&gt;=-4</formula>
    </cfRule>
    <cfRule type="expression" dxfId="76" priority="44">
      <formula>$Q$22*$Q$27-36&lt;-4</formula>
    </cfRule>
  </conditionalFormatting>
  <conditionalFormatting sqref="T27">
    <cfRule type="expression" dxfId="75" priority="21">
      <formula>$T$22*$T$27-36&gt;=-4</formula>
    </cfRule>
    <cfRule type="expression" dxfId="74" priority="43">
      <formula>$T$22*$T$27-36&lt;-4</formula>
    </cfRule>
  </conditionalFormatting>
  <conditionalFormatting sqref="W27">
    <cfRule type="expression" dxfId="73" priority="22">
      <formula>$W$22*$W$27-36&gt;=-4</formula>
    </cfRule>
    <cfRule type="expression" dxfId="72" priority="42">
      <formula>$W$22*$W$27-36&lt;-4</formula>
    </cfRule>
  </conditionalFormatting>
  <conditionalFormatting sqref="G127:H127">
    <cfRule type="expression" dxfId="71" priority="41">
      <formula>$G$127&gt;4</formula>
    </cfRule>
  </conditionalFormatting>
  <conditionalFormatting sqref="G128:H128">
    <cfRule type="expression" dxfId="70" priority="40">
      <formula>$G$128&gt;4</formula>
    </cfRule>
  </conditionalFormatting>
  <conditionalFormatting sqref="G129:H129">
    <cfRule type="expression" dxfId="69" priority="39">
      <formula>$G$129&gt;4</formula>
    </cfRule>
  </conditionalFormatting>
  <conditionalFormatting sqref="G130:H130">
    <cfRule type="expression" dxfId="68" priority="38">
      <formula>$G$130&gt;4</formula>
    </cfRule>
  </conditionalFormatting>
  <conditionalFormatting sqref="G131:H131">
    <cfRule type="expression" dxfId="67" priority="37">
      <formula>$G$131&gt;4</formula>
    </cfRule>
  </conditionalFormatting>
  <conditionalFormatting sqref="G132:H133 G135:H135">
    <cfRule type="expression" dxfId="66" priority="36">
      <formula>$G$132&gt;4</formula>
    </cfRule>
  </conditionalFormatting>
  <conditionalFormatting sqref="Q90">
    <cfRule type="expression" dxfId="65" priority="35">
      <formula>$Q$90&gt;28</formula>
    </cfRule>
  </conditionalFormatting>
  <conditionalFormatting sqref="AF89">
    <cfRule type="expression" dxfId="64" priority="34">
      <formula>$AF$90&gt;24</formula>
    </cfRule>
  </conditionalFormatting>
  <conditionalFormatting sqref="AF89">
    <cfRule type="expression" dxfId="63" priority="33">
      <formula>$Q$90&gt;24</formula>
    </cfRule>
  </conditionalFormatting>
  <conditionalFormatting sqref="AB11">
    <cfRule type="expression" dxfId="62" priority="32">
      <formula>$AB$11&lt;&gt;19-$T$121+$T$97+$T$100</formula>
    </cfRule>
  </conditionalFormatting>
  <conditionalFormatting sqref="AB13">
    <cfRule type="expression" dxfId="61" priority="31">
      <formula>$AB$13&lt;&gt;19-$Z$121</formula>
    </cfRule>
  </conditionalFormatting>
  <conditionalFormatting sqref="AB14">
    <cfRule type="expression" dxfId="60" priority="30">
      <formula>$AB$14&lt;&gt;19-$AC$121</formula>
    </cfRule>
  </conditionalFormatting>
  <conditionalFormatting sqref="AB15">
    <cfRule type="expression" dxfId="59" priority="29">
      <formula>$AB$15&lt;&gt;19-$AF$121</formula>
    </cfRule>
  </conditionalFormatting>
  <conditionalFormatting sqref="AB10">
    <cfRule type="expression" dxfId="58" priority="28">
      <formula>$AB$10&lt;&gt;19-$Q$121</formula>
    </cfRule>
  </conditionalFormatting>
  <conditionalFormatting sqref="AB12">
    <cfRule type="expression" dxfId="57" priority="27">
      <formula>$AB$12&lt;&gt;19-$W$121+$W$98+$W$101</formula>
    </cfRule>
  </conditionalFormatting>
  <conditionalFormatting sqref="Q28">
    <cfRule type="expression" dxfId="56" priority="26">
      <formula>$Q$22+$T$22&lt;27</formula>
    </cfRule>
  </conditionalFormatting>
  <conditionalFormatting sqref="T28">
    <cfRule type="expression" dxfId="55" priority="25">
      <formula>$Q$22+$T$22&lt;27</formula>
    </cfRule>
  </conditionalFormatting>
  <conditionalFormatting sqref="Q29">
    <cfRule type="expression" dxfId="54" priority="23">
      <formula>$Q$22*$Q$29-36&gt;=-4</formula>
    </cfRule>
    <cfRule type="expression" dxfId="53" priority="24">
      <formula>$Q$22*$Q$29-36&lt;-4</formula>
    </cfRule>
  </conditionalFormatting>
  <conditionalFormatting sqref="AF89">
    <cfRule type="expression" dxfId="52" priority="18">
      <formula>$Q$90&gt;24</formula>
    </cfRule>
  </conditionalFormatting>
  <conditionalFormatting sqref="T90">
    <cfRule type="expression" dxfId="51" priority="17">
      <formula>$T$90&gt;30</formula>
    </cfRule>
  </conditionalFormatting>
  <conditionalFormatting sqref="W90">
    <cfRule type="expression" dxfId="50" priority="16">
      <formula>$W$90&gt;30</formula>
    </cfRule>
  </conditionalFormatting>
  <conditionalFormatting sqref="Z90">
    <cfRule type="expression" dxfId="49" priority="15">
      <formula>$Z$90&gt;32</formula>
    </cfRule>
  </conditionalFormatting>
  <conditionalFormatting sqref="AC90">
    <cfRule type="expression" dxfId="48" priority="14">
      <formula>$AC$90&gt;32</formula>
    </cfRule>
  </conditionalFormatting>
  <conditionalFormatting sqref="AF90">
    <cfRule type="expression" dxfId="47" priority="13">
      <formula>$Q$90&gt;26</formula>
    </cfRule>
  </conditionalFormatting>
  <conditionalFormatting sqref="W26">
    <cfRule type="expression" dxfId="46" priority="12">
      <formula>$W$26*$W$22-32&lt;-4</formula>
    </cfRule>
  </conditionalFormatting>
  <conditionalFormatting sqref="Z26">
    <cfRule type="expression" dxfId="45" priority="11">
      <formula>$Z$26*$Z$22-24&lt;-4</formula>
    </cfRule>
  </conditionalFormatting>
  <conditionalFormatting sqref="T25">
    <cfRule type="expression" dxfId="44" priority="10">
      <formula>$T$25*$T$22-36&lt;-4</formula>
    </cfRule>
  </conditionalFormatting>
  <conditionalFormatting sqref="T24">
    <cfRule type="expression" dxfId="43" priority="9">
      <formula>$T$24*$T$22-12&lt;-4</formula>
    </cfRule>
  </conditionalFormatting>
  <conditionalFormatting sqref="Q32">
    <cfRule type="expression" dxfId="42" priority="5">
      <formula>Q22*Q32&lt;60</formula>
    </cfRule>
  </conditionalFormatting>
  <conditionalFormatting sqref="T35">
    <cfRule type="expression" dxfId="41" priority="4">
      <formula>T35*T22-36&lt;-4</formula>
    </cfRule>
  </conditionalFormatting>
  <conditionalFormatting sqref="T32">
    <cfRule type="expression" dxfId="40" priority="3">
      <formula>T32*T22&lt;60</formula>
    </cfRule>
  </conditionalFormatting>
  <conditionalFormatting sqref="T36">
    <cfRule type="expression" dxfId="39" priority="2">
      <formula>T36*T32&lt;60</formula>
    </cfRule>
  </conditionalFormatting>
  <conditionalFormatting sqref="W36">
    <cfRule type="expression" dxfId="38" priority="1">
      <formula>W36*W22&lt;60</formula>
    </cfRule>
  </conditionalFormatting>
  <dataValidations count="33">
    <dataValidation type="list" allowBlank="1" showInputMessage="1" showErrorMessage="1" sqref="C5:J5">
      <formula1>"文法与管理学院,机电工程学院,电气与信息工程学院,建筑与测绘工程学院,基础教育学院"</formula1>
    </dataValidation>
    <dataValidation type="list" allowBlank="1" showInputMessage="1" showErrorMessage="1" promptTitle="填写提示" prompt=":代表考试所在周；&#10;◇代表实训周；&#10;◇:代表实训考试周;&#10;⊙代表课程设计周；&#10;☆代表顶岗实习周；&#10;★代表企业岗位实习；&#10;※代表公益劳动与机动周；&#10;△代表入学、军事和毕业教育；&#10;◆代表假期。" sqref="B10:AA15">
      <formula1>"△,:,☆,★,◇,◇:,◆,⊙"</formula1>
    </dataValidation>
    <dataValidation type="list" allowBlank="1" showInputMessage="1" showErrorMessage="1" sqref="C6:J6">
      <formula1>"文法系,机电工程学院,电气与信息工程学院,建筑与测绘工程学院,经济管理系,基础教育学院"</formula1>
    </dataValidation>
    <dataValidation operator="greaterThan" allowBlank="1" showInputMessage="1" showErrorMessage="1" errorTitle="输入非法数据" error="课程周学时只能输入大于0的整数。" promptTitle="课程周学时" prompt="课程在第一学期的周学时数，只能输入大于0的整数。" sqref="Q89 AC89 T89 W89 Z89 AF89"/>
    <dataValidation type="decimal" allowBlank="1" showInputMessage="1" showErrorMessage="1" promptTitle="填写提示" prompt="理论授课时间占总授课时间的比例。&#10;例如：&#10;课程实践授课时间占总授课时间比例为30%，则填写30即可。&#10;该比例原则上不能超过70%；如果超过70%，建议开设实践课。" sqref="M121:M122 M91:N92">
      <formula1>0</formula1>
      <formula2>0.7</formula2>
    </dataValidation>
    <dataValidation type="whole" operator="greaterThan" allowBlank="1" showInputMessage="1" showErrorMessage="1" errorTitle="输入非法数据" error="课程周学时只能输入大于0的整数。" promptTitle="课程周学时" prompt="课程在第三学期的周学时数，只能输入大于0的整数。" sqref="S91:S92 S121:S122">
      <formula1>0</formula1>
    </dataValidation>
    <dataValidation type="whole" operator="greaterThan" allowBlank="1" showInputMessage="1" showErrorMessage="1" promptTitle="输入提示" prompt="输入课程考查所在的学期。&#10;例：&#10;课程在第2学期为考查课，则输入2；&#10;课程在第1、3学期为考查课，则输入13。" sqref="J128:J129">
      <formula1>0</formula1>
    </dataValidation>
    <dataValidation type="whole" allowBlank="1" showInputMessage="1" showErrorMessage="1" promptTitle="填写提示" prompt="填写本课程在该学期的实训周数。&#10;只能是1至18之间的整数。" sqref="T143:U181 AF143:AG181 W143:X181 Z143:AA181 Q143:R181 AC143:AD181">
      <formula1>1</formula1>
      <formula2>18</formula2>
    </dataValidation>
    <dataValidation allowBlank="1" showInputMessage="1" showErrorMessage="1" promptTitle="填写提示" prompt="填写开设的课程名称" sqref="B145:K181"/>
    <dataValidation type="whole" operator="greaterThan" allowBlank="1" showInputMessage="1" showErrorMessage="1" promptTitle="输入提示" prompt="输入课程考试所在的学期。&#10;例：&#10;课程在第2学期为考试课，则输入2；&#10;课程在第1、3学期为考试课，则输入13。" sqref="I127:I129">
      <formula1>0</formula1>
    </dataValidation>
    <dataValidation allowBlank="1" showInputMessage="1" showErrorMessage="1" promptTitle="输入提示" prompt="输入课程名称" sqref="G124 D124 E128:F128 D122 D92 E130:F130 D96:D103 D40:D42 D106:D120 D44:D88 E132:F133 E135:G135 G127:G133 D127:D135"/>
    <dataValidation type="whole" operator="greaterThanOrEqual" allowBlank="1" showInputMessage="1" showErrorMessage="1" sqref="N139:P139 AC135 W135 L137:M139 Z135 L130 AF135 Q137:AH139">
      <formula1>0</formula1>
    </dataValidation>
    <dataValidation operator="greaterThan" allowBlank="1" showInputMessage="1" showErrorMessage="1" sqref="K44:L88 K128:L129 K40:L42 K91:L92 K96:L122"/>
    <dataValidation operator="greaterThan" allowBlank="1" showInputMessage="1" showErrorMessage="1" errorTitle="输入非法数据" error="课程周学时只能输入大于0的整数。" promptTitle="课程周学时" prompt="课程在第三学期的周学时数，只能输入大于0的整数。" sqref="S96:S120 AD121:AD122 U121:U122 AG121:AG122 AG91:AH92 U91:V92 X122 M96:M120 AA91:AB92 AD91:AE92 V96:V122 X91:Y92 AB96:AB122 Y96:Y122 AH96:AH122 AA121:AA122 AG124 AE96:AE122"/>
    <dataValidation operator="greaterThanOrEqual" allowBlank="1" showInputMessage="1" showErrorMessage="1" sqref="Q135:T135"/>
    <dataValidation type="whole" operator="greaterThan" allowBlank="1" showInputMessage="1" showErrorMessage="1" errorTitle="输入非法数据" error="课程周学时只能输入大于0的整数。" promptTitle="课程周学时" prompt="课程在第五学期的周学时数，只能输入大于0的整数。" sqref="AC91:AC92 AC25:AC42 AC44:AC88">
      <formula1>0</formula1>
    </dataValidation>
    <dataValidation type="whole" operator="greaterThan" allowBlank="1" showInputMessage="1" showErrorMessage="1" promptTitle="填写提示" prompt="填写课程在第二学期的周学时，大于0的整数。" sqref="T91:T92 T44:T88 T25:T42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一学期的周学时数，只能输入大于0的整数。" sqref="Z90 AF43 Q25:Q88 AC90 T90 W90 T43 W43 Z43 AC43 Q90:Q92 AF90">
      <formula1>0</formula1>
    </dataValidation>
    <dataValidation type="whole" operator="greaterThan" allowBlank="1" showInputMessage="1" showErrorMessage="1" promptTitle="填写提示" prompt="输入课程在第三学期的周学时，只能输入大于0的整数" sqref="W91:W92 W44:W88 W25:W42">
      <formula1>0</formula1>
    </dataValidation>
    <dataValidation type="whole" operator="greaterThan" allowBlank="1" showInputMessage="1" showErrorMessage="1" promptTitle="输入提示" prompt="课程在第四学期的周学时，只能填写大于0的整数。" sqref="Z91:Z92 Z25:Z42 Z44:Z88">
      <formula1>0</formula1>
    </dataValidation>
    <dataValidation type="whole" operator="greaterThan" allowBlank="1" showInputMessage="1" showErrorMessage="1" promptTitle="输入提示" prompt="课程在第六学期的周学时，只能填写大于0的整数" sqref="AF91:AF92 AF25:AF42 AF44:AF88">
      <formula1>0</formula1>
    </dataValidation>
    <dataValidation operator="greaterThan" allowBlank="1" showInputMessage="1" showErrorMessage="1" promptTitle="课程总学分" prompt="理论课按每16学时计1学分。对于跨学期开设的课程，应首先计算出该课程每一学期的学分，然后求和得出该课程的总学分。每门课每学期学分以0.5学分为单位折算，折算方法为二舍三入、七退八进。" sqref="N26:N29"/>
    <dataValidation type="whole" operator="greaterThan" allowBlank="1" showInputMessage="1" showErrorMessage="1" sqref="K25:L39">
      <formula1>0</formula1>
    </dataValidation>
    <dataValidation operator="greaterThan" allowBlank="1" showInputMessage="1" showErrorMessage="1" promptTitle="输入提示" prompt="输入课程考查所在的学期。&#10;例：&#10;课程在第2学期为考查课，则输入2；&#10;课程在第1、3学期为考查课，则输入13。" sqref="I124"/>
    <dataValidation operator="greaterThan" allowBlank="1" showInputMessage="1" showErrorMessage="1" promptTitle="输入提示" prompt="输入课程考试所在的学期。&#10;例：&#10;课程在第2学期为考试课，则输入2；&#10;课程在第1、3学期为考试课，则输入13。" sqref="I125:P125 I126:L126"/>
    <dataValidation operator="greaterThanOrEqual" allowBlank="1" showInputMessage="1" showErrorMessage="1" promptTitle="填写提示" prompt="课程在第一学期周学时，只能填写大于0的整数。" sqref="Q125 Q121:Q122"/>
    <dataValidation allowBlank="1" showInputMessage="1" showErrorMessage="1" promptTitle="填写提示" prompt="理论授课时间占总授课时间的比例。&#10;例如：&#10;课程实践授课时间占总授课时间比例为30%，则填写30即可。&#10;该比例原则上不能超过70%；如果超过70%，建议开设实践课。" sqref="M126 M127:P132 AG89:AH90 O89:P90 R89:S90 U89:V90 X89:Y90 AA89:AB90 AD89:AE90 M30:N90"/>
    <dataValidation type="decimal" allowBlank="1" showInputMessage="1" showErrorMessage="1" sqref="Q96:R120 T96:U120 W96:X120 Z96:AA120 AC96:AD120 AF96:AG120">
      <formula1>0</formula1>
      <formula2>19</formula2>
    </dataValidation>
    <dataValidation operator="greaterThan" allowBlank="1" showInputMessage="1" showErrorMessage="1" promptTitle="填写提示" prompt="课程在第二学期周学时，只能填写大于0的整数。" sqref="T121:T122"/>
    <dataValidation operator="greaterThan" allowBlank="1" showInputMessage="1" showErrorMessage="1" promptTitle="填写提示" prompt="课程在第三学期的周学时数，只能输入大于0的整数。" sqref="W121:W122"/>
    <dataValidation operator="greaterThan" allowBlank="1" showInputMessage="1" showErrorMessage="1" promptTitle="填写提示" prompt="课程在第四学期周学时，只能填写大于0的整数。" sqref="Z121:Z122"/>
    <dataValidation operator="greaterThan" allowBlank="1" showInputMessage="1" showErrorMessage="1" promptTitle="填写提示" prompt="课程在第五学期的周学时数，只能输入大于0的整数。" sqref="AC121:AC122"/>
    <dataValidation operator="greaterThan" allowBlank="1" showInputMessage="1" showErrorMessage="1" promptTitle="填写提示" prompt="课程在第六学期周学时，只能填写大于0的整数。" sqref="AF121:AF122"/>
  </dataValidations>
  <pageMargins left="0.70866141732283472" right="0.70866141732283472" top="0.74803149606299213" bottom="0.55118110236220474" header="0.31496062992125984" footer="0.31496062992125984"/>
  <pageSetup paperSize="9" scale="50" fitToHeight="2" orientation="portrait" verticalDpi="1200" r:id="rId1"/>
  <headerFooter>
    <oddHeader>&amp;C&amp;"宋体,加粗"&amp;24&amp;U北京工业职业技术学院2020级教学计划表</oddHeader>
  </headerFooter>
  <rowBreaks count="1" manualBreakCount="1">
    <brk id="133" max="16383" man="1"/>
  </rowBreaks>
  <colBreaks count="1" manualBreakCount="1">
    <brk id="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4:AH193"/>
  <sheetViews>
    <sheetView showGridLines="0" tabSelected="1" view="pageBreakPreview" topLeftCell="A28" zoomScaleNormal="50" zoomScaleSheetLayoutView="100" workbookViewId="0">
      <selection activeCell="B24" sqref="B24:B38"/>
    </sheetView>
  </sheetViews>
  <sheetFormatPr defaultRowHeight="14.25"/>
  <cols>
    <col min="1" max="1" width="4.5" style="1" customWidth="1"/>
    <col min="2" max="34" width="4.625" style="1" customWidth="1"/>
    <col min="35" max="16384" width="9" style="1"/>
  </cols>
  <sheetData>
    <row r="4" spans="1:34" ht="15" customHeight="1" thickBot="1">
      <c r="A4" s="71" t="s">
        <v>0</v>
      </c>
      <c r="B4" s="70"/>
      <c r="C4" s="232"/>
      <c r="D4" s="232"/>
      <c r="E4" s="232"/>
      <c r="F4" s="232"/>
      <c r="G4" s="232"/>
      <c r="H4" s="232"/>
      <c r="I4" s="232"/>
      <c r="J4" s="232"/>
      <c r="K4" s="233" t="s">
        <v>1</v>
      </c>
      <c r="L4" s="233"/>
      <c r="M4" s="233"/>
      <c r="N4" s="234" t="s">
        <v>2</v>
      </c>
      <c r="O4" s="234"/>
      <c r="S4" s="235" t="s">
        <v>3</v>
      </c>
      <c r="T4" s="235"/>
      <c r="U4" s="235"/>
      <c r="V4" s="234" t="s">
        <v>4</v>
      </c>
      <c r="W4" s="234"/>
      <c r="AA4" s="211" t="s">
        <v>5</v>
      </c>
      <c r="AB4" s="211"/>
      <c r="AC4" s="211"/>
      <c r="AD4" s="225" t="s">
        <v>6</v>
      </c>
      <c r="AE4" s="225"/>
      <c r="AF4" s="87"/>
    </row>
    <row r="5" spans="1:34" ht="15" customHeight="1" thickBot="1">
      <c r="A5" s="226" t="s">
        <v>77</v>
      </c>
      <c r="B5" s="226"/>
      <c r="C5" s="227"/>
      <c r="D5" s="227"/>
      <c r="E5" s="227"/>
      <c r="F5" s="227"/>
      <c r="G5" s="227"/>
      <c r="H5" s="227"/>
      <c r="I5" s="227"/>
      <c r="J5" s="227"/>
      <c r="K5" s="211" t="s">
        <v>7</v>
      </c>
      <c r="L5" s="211"/>
      <c r="M5" s="211"/>
      <c r="N5" s="228"/>
      <c r="O5" s="228"/>
      <c r="S5" s="229" t="s">
        <v>8</v>
      </c>
      <c r="T5" s="230"/>
      <c r="U5" s="230"/>
      <c r="V5" s="228"/>
      <c r="W5" s="228"/>
      <c r="AA5" s="211" t="s">
        <v>9</v>
      </c>
      <c r="AB5" s="211"/>
      <c r="AC5" s="211"/>
      <c r="AD5" s="231"/>
      <c r="AE5" s="231"/>
      <c r="AF5" s="231"/>
    </row>
    <row r="6" spans="1:34" ht="15" customHeight="1">
      <c r="A6" s="90"/>
      <c r="B6" s="90"/>
      <c r="C6" s="68"/>
      <c r="D6" s="68"/>
      <c r="E6" s="68"/>
      <c r="F6" s="68"/>
      <c r="G6" s="68"/>
      <c r="H6" s="68"/>
      <c r="I6" s="68"/>
      <c r="J6" s="68"/>
      <c r="K6" s="63"/>
      <c r="L6" s="63"/>
      <c r="M6" s="63"/>
      <c r="N6" s="65"/>
      <c r="O6" s="65"/>
      <c r="P6" s="64"/>
      <c r="Q6" s="64"/>
      <c r="R6" s="64"/>
      <c r="S6" s="67"/>
      <c r="T6" s="66"/>
      <c r="U6" s="66"/>
      <c r="V6" s="65"/>
      <c r="W6" s="65"/>
      <c r="X6" s="64"/>
      <c r="Y6" s="64"/>
      <c r="Z6" s="64"/>
      <c r="AA6" s="63"/>
      <c r="AB6" s="63"/>
      <c r="AC6" s="63"/>
      <c r="AD6" s="62"/>
      <c r="AE6" s="62"/>
      <c r="AF6" s="62"/>
    </row>
    <row r="7" spans="1:34" ht="18.75" customHeight="1" thickBot="1">
      <c r="A7" s="218" t="s">
        <v>10</v>
      </c>
      <c r="B7" s="218"/>
      <c r="C7" s="218"/>
      <c r="D7" s="218"/>
      <c r="E7" s="218"/>
      <c r="F7" s="218"/>
      <c r="G7" s="218"/>
      <c r="H7" s="218"/>
    </row>
    <row r="8" spans="1:34" ht="14.25" customHeight="1" thickBot="1">
      <c r="A8" s="219"/>
      <c r="B8" s="221"/>
      <c r="C8" s="221"/>
      <c r="D8" s="221"/>
      <c r="E8" s="221"/>
      <c r="F8" s="221"/>
      <c r="G8" s="221"/>
      <c r="H8" s="221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10" t="s">
        <v>11</v>
      </c>
      <c r="AC8" s="210"/>
      <c r="AD8" s="210"/>
      <c r="AE8" s="210"/>
      <c r="AF8" s="223" t="s">
        <v>12</v>
      </c>
      <c r="AG8" s="209" t="s">
        <v>13</v>
      </c>
      <c r="AH8" s="209" t="s">
        <v>14</v>
      </c>
    </row>
    <row r="9" spans="1:34" ht="60" customHeight="1" thickBot="1">
      <c r="A9" s="220"/>
      <c r="B9" s="86">
        <v>1</v>
      </c>
      <c r="C9" s="86">
        <v>2</v>
      </c>
      <c r="D9" s="86">
        <v>3</v>
      </c>
      <c r="E9" s="86">
        <v>4</v>
      </c>
      <c r="F9" s="86">
        <v>5</v>
      </c>
      <c r="G9" s="86">
        <v>6</v>
      </c>
      <c r="H9" s="86">
        <v>7</v>
      </c>
      <c r="I9" s="86">
        <v>8</v>
      </c>
      <c r="J9" s="86">
        <v>9</v>
      </c>
      <c r="K9" s="86">
        <v>10</v>
      </c>
      <c r="L9" s="86">
        <v>11</v>
      </c>
      <c r="M9" s="86">
        <v>12</v>
      </c>
      <c r="N9" s="86">
        <v>13</v>
      </c>
      <c r="O9" s="86">
        <v>14</v>
      </c>
      <c r="P9" s="86">
        <v>15</v>
      </c>
      <c r="Q9" s="86">
        <v>16</v>
      </c>
      <c r="R9" s="86">
        <v>17</v>
      </c>
      <c r="S9" s="86">
        <v>18</v>
      </c>
      <c r="T9" s="86">
        <v>19</v>
      </c>
      <c r="U9" s="86">
        <v>20</v>
      </c>
      <c r="V9" s="86">
        <v>21</v>
      </c>
      <c r="W9" s="86">
        <v>22</v>
      </c>
      <c r="X9" s="86">
        <v>23</v>
      </c>
      <c r="Y9" s="86">
        <v>24</v>
      </c>
      <c r="Z9" s="86">
        <v>25</v>
      </c>
      <c r="AA9" s="86">
        <v>26</v>
      </c>
      <c r="AB9" s="61" t="s">
        <v>15</v>
      </c>
      <c r="AC9" s="61" t="s">
        <v>16</v>
      </c>
      <c r="AD9" s="61" t="s">
        <v>17</v>
      </c>
      <c r="AE9" s="61" t="s">
        <v>18</v>
      </c>
      <c r="AF9" s="224"/>
      <c r="AG9" s="210"/>
      <c r="AH9" s="210"/>
    </row>
    <row r="10" spans="1:34" ht="15" thickBot="1">
      <c r="A10" s="86">
        <v>1</v>
      </c>
      <c r="B10" s="60" t="s">
        <v>19</v>
      </c>
      <c r="C10" s="60" t="s">
        <v>75</v>
      </c>
      <c r="D10" s="60"/>
      <c r="E10" s="58" t="s">
        <v>20</v>
      </c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6" t="s">
        <v>21</v>
      </c>
      <c r="V10" s="56" t="s">
        <v>21</v>
      </c>
      <c r="W10" s="56" t="s">
        <v>21</v>
      </c>
      <c r="X10" s="56" t="s">
        <v>21</v>
      </c>
      <c r="Y10" s="56" t="s">
        <v>21</v>
      </c>
      <c r="Z10" s="56" t="s">
        <v>21</v>
      </c>
      <c r="AA10" s="56" t="s">
        <v>21</v>
      </c>
      <c r="AB10" s="86">
        <f t="shared" ref="AB10:AB15" si="0">COUNTBLANK(B10:AA10)+COUNTIF(B10:AA10,":")</f>
        <v>16</v>
      </c>
      <c r="AC10" s="86">
        <f t="shared" ref="AC10:AC15" si="1">COUNTIF(B10:AA10,"◇")+COUNTIF(B10:AA10,"◇:")</f>
        <v>0</v>
      </c>
      <c r="AD10" s="86">
        <f t="shared" ref="AD10:AD15" si="2">COUNTIF(B10:AA10,"⊙")+COUNTIF(B10:AA10,"⊙:")</f>
        <v>0</v>
      </c>
      <c r="AE10" s="86">
        <f t="shared" ref="AE10:AE15" si="3">COUNTIF(B10:AA10,"☆")</f>
        <v>0</v>
      </c>
      <c r="AF10" s="86">
        <f t="shared" ref="AF10:AF15" si="4">COUNTIF(B10:AA10,"△")++COUNTIF(B10:AA10,"※")</f>
        <v>3</v>
      </c>
      <c r="AG10" s="86">
        <f t="shared" ref="AG10:AG15" si="5">COUNTIF(B10:AA10,"◆")</f>
        <v>7</v>
      </c>
      <c r="AH10" s="86">
        <f t="shared" ref="AH10:AH15" si="6">SUM(AB10:AG10)</f>
        <v>26</v>
      </c>
    </row>
    <row r="11" spans="1:34" ht="15" thickBot="1">
      <c r="A11" s="86">
        <v>2</v>
      </c>
      <c r="B11" s="58" t="s">
        <v>20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6" t="s">
        <v>21</v>
      </c>
      <c r="V11" s="56" t="s">
        <v>21</v>
      </c>
      <c r="W11" s="56" t="s">
        <v>21</v>
      </c>
      <c r="X11" s="56" t="s">
        <v>21</v>
      </c>
      <c r="Y11" s="56" t="s">
        <v>21</v>
      </c>
      <c r="Z11" s="56" t="s">
        <v>21</v>
      </c>
      <c r="AA11" s="56" t="s">
        <v>21</v>
      </c>
      <c r="AB11" s="86">
        <f t="shared" si="0"/>
        <v>18</v>
      </c>
      <c r="AC11" s="86">
        <f t="shared" si="1"/>
        <v>0</v>
      </c>
      <c r="AD11" s="86">
        <f t="shared" si="2"/>
        <v>0</v>
      </c>
      <c r="AE11" s="86">
        <f t="shared" si="3"/>
        <v>0</v>
      </c>
      <c r="AF11" s="86">
        <f t="shared" si="4"/>
        <v>1</v>
      </c>
      <c r="AG11" s="86">
        <f t="shared" si="5"/>
        <v>7</v>
      </c>
      <c r="AH11" s="88">
        <f t="shared" si="6"/>
        <v>26</v>
      </c>
    </row>
    <row r="12" spans="1:34" ht="15" thickBot="1">
      <c r="A12" s="86">
        <v>3</v>
      </c>
      <c r="B12" s="58" t="s">
        <v>20</v>
      </c>
      <c r="C12" s="58" t="s">
        <v>20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6" t="s">
        <v>21</v>
      </c>
      <c r="V12" s="56" t="s">
        <v>21</v>
      </c>
      <c r="W12" s="56" t="s">
        <v>21</v>
      </c>
      <c r="X12" s="56" t="s">
        <v>21</v>
      </c>
      <c r="Y12" s="56" t="s">
        <v>21</v>
      </c>
      <c r="Z12" s="56" t="s">
        <v>21</v>
      </c>
      <c r="AA12" s="56" t="s">
        <v>21</v>
      </c>
      <c r="AB12" s="86">
        <f t="shared" si="0"/>
        <v>17</v>
      </c>
      <c r="AC12" s="86">
        <f t="shared" si="1"/>
        <v>0</v>
      </c>
      <c r="AD12" s="86">
        <f t="shared" si="2"/>
        <v>0</v>
      </c>
      <c r="AE12" s="86">
        <f t="shared" si="3"/>
        <v>0</v>
      </c>
      <c r="AF12" s="86">
        <f t="shared" si="4"/>
        <v>2</v>
      </c>
      <c r="AG12" s="86">
        <f t="shared" si="5"/>
        <v>7</v>
      </c>
      <c r="AH12" s="88">
        <f t="shared" si="6"/>
        <v>26</v>
      </c>
    </row>
    <row r="13" spans="1:34" ht="15" thickBot="1">
      <c r="A13" s="86">
        <v>4</v>
      </c>
      <c r="B13" s="58" t="s">
        <v>20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6" t="s">
        <v>21</v>
      </c>
      <c r="V13" s="56" t="s">
        <v>21</v>
      </c>
      <c r="W13" s="56" t="s">
        <v>21</v>
      </c>
      <c r="X13" s="56" t="s">
        <v>21</v>
      </c>
      <c r="Y13" s="56" t="s">
        <v>21</v>
      </c>
      <c r="Z13" s="56" t="s">
        <v>21</v>
      </c>
      <c r="AA13" s="56" t="s">
        <v>21</v>
      </c>
      <c r="AB13" s="86">
        <f t="shared" si="0"/>
        <v>18</v>
      </c>
      <c r="AC13" s="86">
        <f t="shared" si="1"/>
        <v>0</v>
      </c>
      <c r="AD13" s="86">
        <f t="shared" si="2"/>
        <v>0</v>
      </c>
      <c r="AE13" s="86">
        <f t="shared" si="3"/>
        <v>0</v>
      </c>
      <c r="AF13" s="86">
        <f t="shared" si="4"/>
        <v>1</v>
      </c>
      <c r="AG13" s="86">
        <f t="shared" si="5"/>
        <v>7</v>
      </c>
      <c r="AH13" s="88">
        <f t="shared" si="6"/>
        <v>26</v>
      </c>
    </row>
    <row r="14" spans="1:34" ht="15" thickBot="1">
      <c r="A14" s="86">
        <v>5</v>
      </c>
      <c r="B14" s="58" t="s">
        <v>20</v>
      </c>
      <c r="C14" s="58" t="s">
        <v>20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6" t="s">
        <v>21</v>
      </c>
      <c r="V14" s="56" t="s">
        <v>21</v>
      </c>
      <c r="W14" s="56" t="s">
        <v>21</v>
      </c>
      <c r="X14" s="56" t="s">
        <v>21</v>
      </c>
      <c r="Y14" s="56" t="s">
        <v>21</v>
      </c>
      <c r="Z14" s="56" t="s">
        <v>21</v>
      </c>
      <c r="AA14" s="56" t="s">
        <v>21</v>
      </c>
      <c r="AB14" s="86">
        <f t="shared" si="0"/>
        <v>17</v>
      </c>
      <c r="AC14" s="86">
        <f t="shared" si="1"/>
        <v>0</v>
      </c>
      <c r="AD14" s="86">
        <f t="shared" si="2"/>
        <v>0</v>
      </c>
      <c r="AE14" s="86">
        <f t="shared" si="3"/>
        <v>0</v>
      </c>
      <c r="AF14" s="86">
        <f t="shared" si="4"/>
        <v>2</v>
      </c>
      <c r="AG14" s="86">
        <f t="shared" si="5"/>
        <v>7</v>
      </c>
      <c r="AH14" s="88">
        <f t="shared" si="6"/>
        <v>26</v>
      </c>
    </row>
    <row r="15" spans="1:34" ht="15" thickBot="1">
      <c r="A15" s="86">
        <v>6</v>
      </c>
      <c r="B15" s="56" t="s">
        <v>22</v>
      </c>
      <c r="C15" s="56" t="s">
        <v>22</v>
      </c>
      <c r="D15" s="56" t="s">
        <v>22</v>
      </c>
      <c r="E15" s="56" t="s">
        <v>22</v>
      </c>
      <c r="F15" s="56" t="s">
        <v>22</v>
      </c>
      <c r="G15" s="56" t="s">
        <v>22</v>
      </c>
      <c r="H15" s="56" t="s">
        <v>22</v>
      </c>
      <c r="I15" s="56" t="s">
        <v>22</v>
      </c>
      <c r="J15" s="56" t="s">
        <v>22</v>
      </c>
      <c r="K15" s="56" t="s">
        <v>22</v>
      </c>
      <c r="L15" s="56" t="s">
        <v>22</v>
      </c>
      <c r="M15" s="56" t="s">
        <v>22</v>
      </c>
      <c r="N15" s="56" t="s">
        <v>22</v>
      </c>
      <c r="O15" s="56" t="s">
        <v>22</v>
      </c>
      <c r="P15" s="56" t="s">
        <v>22</v>
      </c>
      <c r="Q15" s="56" t="s">
        <v>22</v>
      </c>
      <c r="R15" s="56" t="s">
        <v>22</v>
      </c>
      <c r="S15" s="56" t="s">
        <v>22</v>
      </c>
      <c r="T15" s="56" t="s">
        <v>19</v>
      </c>
      <c r="U15" s="56" t="s">
        <v>21</v>
      </c>
      <c r="V15" s="56" t="s">
        <v>21</v>
      </c>
      <c r="W15" s="56" t="s">
        <v>21</v>
      </c>
      <c r="X15" s="56" t="s">
        <v>21</v>
      </c>
      <c r="Y15" s="56" t="s">
        <v>21</v>
      </c>
      <c r="Z15" s="56" t="s">
        <v>21</v>
      </c>
      <c r="AA15" s="56" t="s">
        <v>21</v>
      </c>
      <c r="AB15" s="86">
        <f t="shared" si="0"/>
        <v>0</v>
      </c>
      <c r="AC15" s="86">
        <f t="shared" si="1"/>
        <v>0</v>
      </c>
      <c r="AD15" s="86">
        <f t="shared" si="2"/>
        <v>0</v>
      </c>
      <c r="AE15" s="86">
        <f t="shared" si="3"/>
        <v>18</v>
      </c>
      <c r="AF15" s="86">
        <f t="shared" si="4"/>
        <v>1</v>
      </c>
      <c r="AG15" s="86">
        <f t="shared" si="5"/>
        <v>7</v>
      </c>
      <c r="AH15" s="88">
        <f t="shared" si="6"/>
        <v>26</v>
      </c>
    </row>
    <row r="16" spans="1:34" ht="15" thickBot="1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2"/>
      <c r="AA16" s="54" t="s">
        <v>23</v>
      </c>
      <c r="AB16" s="86">
        <f t="shared" ref="AB16:AH16" si="7">SUM(AB10:AB15)</f>
        <v>86</v>
      </c>
      <c r="AC16" s="86">
        <f t="shared" si="7"/>
        <v>0</v>
      </c>
      <c r="AD16" s="86">
        <f t="shared" si="7"/>
        <v>0</v>
      </c>
      <c r="AE16" s="86">
        <f t="shared" si="7"/>
        <v>18</v>
      </c>
      <c r="AF16" s="86">
        <f t="shared" si="7"/>
        <v>10</v>
      </c>
      <c r="AG16" s="86">
        <f t="shared" si="7"/>
        <v>42</v>
      </c>
      <c r="AH16" s="86">
        <f t="shared" si="7"/>
        <v>156</v>
      </c>
    </row>
    <row r="17" spans="1:34">
      <c r="A17" s="1" t="s">
        <v>24</v>
      </c>
      <c r="C17" s="85" t="s">
        <v>25</v>
      </c>
      <c r="D17" s="213" t="s">
        <v>26</v>
      </c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</row>
    <row r="18" spans="1:34">
      <c r="C18" s="85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</row>
    <row r="19" spans="1:34" ht="18.75" customHeight="1" thickBot="1">
      <c r="A19" s="214" t="s">
        <v>71</v>
      </c>
      <c r="B19" s="214"/>
      <c r="C19" s="214"/>
      <c r="D19" s="214"/>
      <c r="E19" s="214"/>
      <c r="F19" s="214"/>
      <c r="G19" s="214"/>
      <c r="H19" s="214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ht="15.95" customHeight="1">
      <c r="A20" s="144" t="s">
        <v>27</v>
      </c>
      <c r="B20" s="145"/>
      <c r="C20" s="145" t="s">
        <v>28</v>
      </c>
      <c r="D20" s="206" t="s">
        <v>51</v>
      </c>
      <c r="E20" s="206"/>
      <c r="F20" s="206"/>
      <c r="G20" s="206"/>
      <c r="H20" s="206"/>
      <c r="I20" s="206"/>
      <c r="J20" s="206"/>
      <c r="K20" s="145" t="s">
        <v>29</v>
      </c>
      <c r="L20" s="145"/>
      <c r="M20" s="215" t="s">
        <v>30</v>
      </c>
      <c r="N20" s="215" t="s">
        <v>97</v>
      </c>
      <c r="O20" s="204" t="s">
        <v>31</v>
      </c>
      <c r="P20" s="204"/>
      <c r="Q20" s="206" t="s">
        <v>32</v>
      </c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7"/>
    </row>
    <row r="21" spans="1:34" ht="15.95" customHeight="1">
      <c r="A21" s="138"/>
      <c r="B21" s="139"/>
      <c r="C21" s="139"/>
      <c r="D21" s="140"/>
      <c r="E21" s="140"/>
      <c r="F21" s="140"/>
      <c r="G21" s="140"/>
      <c r="H21" s="140"/>
      <c r="I21" s="140"/>
      <c r="J21" s="140"/>
      <c r="K21" s="208" t="s">
        <v>33</v>
      </c>
      <c r="L21" s="208" t="s">
        <v>34</v>
      </c>
      <c r="M21" s="216"/>
      <c r="N21" s="216"/>
      <c r="O21" s="205"/>
      <c r="P21" s="205"/>
      <c r="Q21" s="139" t="s">
        <v>35</v>
      </c>
      <c r="R21" s="168"/>
      <c r="S21" s="168"/>
      <c r="T21" s="139" t="s">
        <v>36</v>
      </c>
      <c r="U21" s="139"/>
      <c r="V21" s="139"/>
      <c r="W21" s="139" t="s">
        <v>37</v>
      </c>
      <c r="X21" s="139"/>
      <c r="Y21" s="139"/>
      <c r="Z21" s="139" t="s">
        <v>38</v>
      </c>
      <c r="AA21" s="139"/>
      <c r="AB21" s="139"/>
      <c r="AC21" s="139" t="s">
        <v>39</v>
      </c>
      <c r="AD21" s="139"/>
      <c r="AE21" s="139"/>
      <c r="AF21" s="139" t="s">
        <v>40</v>
      </c>
      <c r="AG21" s="139"/>
      <c r="AH21" s="169"/>
    </row>
    <row r="22" spans="1:34" ht="15.95" customHeight="1">
      <c r="A22" s="138"/>
      <c r="B22" s="139"/>
      <c r="C22" s="139"/>
      <c r="D22" s="140"/>
      <c r="E22" s="140"/>
      <c r="F22" s="140"/>
      <c r="G22" s="140"/>
      <c r="H22" s="140"/>
      <c r="I22" s="140"/>
      <c r="J22" s="140"/>
      <c r="K22" s="139"/>
      <c r="L22" s="139"/>
      <c r="M22" s="216"/>
      <c r="N22" s="216"/>
      <c r="O22" s="205"/>
      <c r="P22" s="205"/>
      <c r="Q22" s="139">
        <f>AB10</f>
        <v>16</v>
      </c>
      <c r="R22" s="139"/>
      <c r="S22" s="49" t="s">
        <v>41</v>
      </c>
      <c r="T22" s="139">
        <f>AB11</f>
        <v>18</v>
      </c>
      <c r="U22" s="139"/>
      <c r="V22" s="49" t="s">
        <v>41</v>
      </c>
      <c r="W22" s="139">
        <f>AB12</f>
        <v>17</v>
      </c>
      <c r="X22" s="139"/>
      <c r="Y22" s="49" t="s">
        <v>41</v>
      </c>
      <c r="Z22" s="139">
        <f>AB13</f>
        <v>18</v>
      </c>
      <c r="AA22" s="139"/>
      <c r="AB22" s="49" t="s">
        <v>41</v>
      </c>
      <c r="AC22" s="139">
        <f>AB14</f>
        <v>17</v>
      </c>
      <c r="AD22" s="139"/>
      <c r="AE22" s="49" t="s">
        <v>41</v>
      </c>
      <c r="AF22" s="139">
        <f>AB15</f>
        <v>0</v>
      </c>
      <c r="AG22" s="139"/>
      <c r="AH22" s="48" t="s">
        <v>41</v>
      </c>
    </row>
    <row r="23" spans="1:34" s="90" customFormat="1" ht="15.95" customHeight="1">
      <c r="A23" s="138"/>
      <c r="B23" s="139"/>
      <c r="C23" s="139"/>
      <c r="D23" s="140"/>
      <c r="E23" s="140"/>
      <c r="F23" s="140"/>
      <c r="G23" s="140"/>
      <c r="H23" s="140"/>
      <c r="I23" s="140"/>
      <c r="J23" s="140"/>
      <c r="K23" s="139"/>
      <c r="L23" s="139"/>
      <c r="M23" s="217"/>
      <c r="N23" s="217"/>
      <c r="O23" s="205"/>
      <c r="P23" s="205"/>
      <c r="Q23" s="79" t="s">
        <v>42</v>
      </c>
      <c r="R23" s="140" t="s">
        <v>43</v>
      </c>
      <c r="S23" s="140"/>
      <c r="T23" s="79" t="s">
        <v>42</v>
      </c>
      <c r="U23" s="140" t="s">
        <v>43</v>
      </c>
      <c r="V23" s="140"/>
      <c r="W23" s="79" t="s">
        <v>42</v>
      </c>
      <c r="X23" s="140" t="s">
        <v>43</v>
      </c>
      <c r="Y23" s="140"/>
      <c r="Z23" s="79" t="s">
        <v>42</v>
      </c>
      <c r="AA23" s="140" t="s">
        <v>43</v>
      </c>
      <c r="AB23" s="140"/>
      <c r="AC23" s="79" t="s">
        <v>42</v>
      </c>
      <c r="AD23" s="140" t="s">
        <v>43</v>
      </c>
      <c r="AE23" s="140"/>
      <c r="AF23" s="79" t="s">
        <v>42</v>
      </c>
      <c r="AG23" s="140" t="s">
        <v>43</v>
      </c>
      <c r="AH23" s="203"/>
    </row>
    <row r="24" spans="1:34" ht="15.95" customHeight="1">
      <c r="A24" s="167" t="s">
        <v>109</v>
      </c>
      <c r="B24" s="200" t="s">
        <v>69</v>
      </c>
      <c r="C24" s="80">
        <v>1</v>
      </c>
      <c r="D24" s="195" t="s">
        <v>44</v>
      </c>
      <c r="E24" s="195"/>
      <c r="F24" s="195"/>
      <c r="G24" s="195"/>
      <c r="H24" s="195"/>
      <c r="I24" s="195"/>
      <c r="J24" s="195"/>
      <c r="K24" s="83">
        <v>1</v>
      </c>
      <c r="L24" s="83">
        <v>2</v>
      </c>
      <c r="M24" s="80">
        <v>40</v>
      </c>
      <c r="N24" s="91"/>
      <c r="O24" s="175">
        <f>IF(ISBLANK(D24),"",IF(U24="",0,U24)+IF(R24="",0,R24)+IF(X24="",0,X24)+IF(AA24="",0,AA24)+IF(AD24="",0,AD24)+IF(AG24="",0,AG24))</f>
        <v>3</v>
      </c>
      <c r="P24" s="175"/>
      <c r="Q24" s="43"/>
      <c r="R24" s="175">
        <v>2</v>
      </c>
      <c r="S24" s="175"/>
      <c r="T24" s="80"/>
      <c r="U24" s="175">
        <v>1</v>
      </c>
      <c r="V24" s="175"/>
      <c r="W24" s="80"/>
      <c r="X24" s="175" t="str">
        <f>IF(ISBLANK(W24),"",IF((MOD($W$22*W24,16)&gt;4),INT($W$22*W24/16)+0.5,INT($W$22*W24/16)))</f>
        <v/>
      </c>
      <c r="Y24" s="175"/>
      <c r="Z24" s="80"/>
      <c r="AA24" s="175" t="str">
        <f>IF(ISBLANK(Z24),"",IF((MOD($Z$22*Z24,16)&gt;4),INT($Z$22*Z24/16)+0.5,INT($Z$22*Z24/16)))</f>
        <v/>
      </c>
      <c r="AB24" s="175"/>
      <c r="AC24" s="80"/>
      <c r="AD24" s="175" t="str">
        <f t="shared" ref="AD24:AD38" si="8">IF(ISBLANK(AC24),"",IF((MOD($AC$22*AC24,16)&gt;4),INT($AC$22*AC24/16)+0.5,INT($AC$22*AC24/16)))</f>
        <v/>
      </c>
      <c r="AE24" s="175"/>
      <c r="AF24" s="80"/>
      <c r="AG24" s="175" t="str">
        <f t="shared" ref="AG24:AG38" si="9">IF(ISBLANK(AF24),"",IF((MOD($AF$22*AF24,16)&gt;4),INT($AF$22*AF24/16)+0.5,INT($AF$22*AF24/16)))</f>
        <v/>
      </c>
      <c r="AH24" s="181"/>
    </row>
    <row r="25" spans="1:34" ht="15.95" customHeight="1">
      <c r="A25" s="167"/>
      <c r="B25" s="201"/>
      <c r="C25" s="79">
        <v>2</v>
      </c>
      <c r="D25" s="195" t="s">
        <v>74</v>
      </c>
      <c r="E25" s="195"/>
      <c r="F25" s="195"/>
      <c r="G25" s="195"/>
      <c r="H25" s="195"/>
      <c r="I25" s="195"/>
      <c r="J25" s="195"/>
      <c r="K25" s="83"/>
      <c r="L25" s="83">
        <v>2</v>
      </c>
      <c r="M25" s="80">
        <v>36</v>
      </c>
      <c r="N25" s="91"/>
      <c r="O25" s="175">
        <v>2</v>
      </c>
      <c r="P25" s="175"/>
      <c r="Q25" s="80"/>
      <c r="R25" s="175" t="str">
        <f>IF(ISBLANK(Q25),"",IF((MOD($Q$22*Q25,16)&gt;4),INT($Q$22*Q25/16)+0.5,INT($Q$22*Q25/16)))</f>
        <v/>
      </c>
      <c r="S25" s="175"/>
      <c r="T25" s="83"/>
      <c r="U25" s="175">
        <v>2</v>
      </c>
      <c r="V25" s="175"/>
      <c r="W25" s="46"/>
      <c r="X25" s="175"/>
      <c r="Y25" s="175"/>
      <c r="Z25" s="80"/>
      <c r="AA25" s="175" t="str">
        <f>IF(ISBLANK(Z25),"",IF((MOD($Z$22*Z25,16)&gt;4),INT($Z$22*Z25/16)+0.5,INT($Z$22*Z25/16)))</f>
        <v/>
      </c>
      <c r="AB25" s="175"/>
      <c r="AC25" s="80"/>
      <c r="AD25" s="175" t="str">
        <f t="shared" si="8"/>
        <v/>
      </c>
      <c r="AE25" s="175"/>
      <c r="AF25" s="80"/>
      <c r="AG25" s="175" t="str">
        <f t="shared" si="9"/>
        <v/>
      </c>
      <c r="AH25" s="181"/>
    </row>
    <row r="26" spans="1:34" ht="15.95" customHeight="1">
      <c r="A26" s="167"/>
      <c r="B26" s="201"/>
      <c r="C26" s="80">
        <v>3</v>
      </c>
      <c r="D26" s="195" t="s">
        <v>45</v>
      </c>
      <c r="E26" s="195"/>
      <c r="F26" s="195"/>
      <c r="G26" s="195"/>
      <c r="H26" s="195"/>
      <c r="I26" s="195"/>
      <c r="J26" s="195"/>
      <c r="K26" s="83">
        <v>4</v>
      </c>
      <c r="L26" s="83">
        <v>3</v>
      </c>
      <c r="M26" s="80">
        <v>56</v>
      </c>
      <c r="N26" s="91"/>
      <c r="O26" s="175">
        <f>IF(ISBLANK(D26),"",IF(U26="",0,U26)+IF(R26="",0,R26)+IF(X26="",0,X26)+IF(AA26="",0,AA26)+IF(AD26="",0,AD26)+IF(AG26="",0,AG26))</f>
        <v>3.5</v>
      </c>
      <c r="P26" s="175"/>
      <c r="Q26" s="80"/>
      <c r="R26" s="175" t="str">
        <f>IF(ISBLANK(Q26),"",IF((MOD($Q$22*Q26,16)&gt;4),INT($Q$22*Q26/16)+0.5,INT($Q$22*Q26/16)))</f>
        <v/>
      </c>
      <c r="S26" s="175"/>
      <c r="T26" s="46"/>
      <c r="U26" s="175"/>
      <c r="V26" s="175"/>
      <c r="W26" s="83"/>
      <c r="X26" s="175">
        <v>2</v>
      </c>
      <c r="Y26" s="175"/>
      <c r="Z26" s="80"/>
      <c r="AA26" s="175">
        <v>1.5</v>
      </c>
      <c r="AB26" s="175"/>
      <c r="AC26" s="80"/>
      <c r="AD26" s="175" t="str">
        <f t="shared" si="8"/>
        <v/>
      </c>
      <c r="AE26" s="175"/>
      <c r="AF26" s="80"/>
      <c r="AG26" s="175" t="str">
        <f t="shared" si="9"/>
        <v/>
      </c>
      <c r="AH26" s="181"/>
    </row>
    <row r="27" spans="1:34" ht="15.95" customHeight="1">
      <c r="A27" s="167"/>
      <c r="B27" s="201"/>
      <c r="C27" s="79">
        <v>4</v>
      </c>
      <c r="D27" s="195" t="s">
        <v>46</v>
      </c>
      <c r="E27" s="195"/>
      <c r="F27" s="195"/>
      <c r="G27" s="195"/>
      <c r="H27" s="195"/>
      <c r="I27" s="195"/>
      <c r="J27" s="195"/>
      <c r="K27" s="83"/>
      <c r="L27" s="83">
        <v>123</v>
      </c>
      <c r="M27" s="80">
        <v>108</v>
      </c>
      <c r="N27" s="91"/>
      <c r="O27" s="175">
        <f>IF(ISBLANK(D27),"",IF(U27="",0,U27)+IF(R27="",0,R27)+IF(X27="",0,X27)+IF(AA27="",0,AA27)+IF(AD27="",0,AD27)+IF(AG27="",0,AG27))</f>
        <v>6</v>
      </c>
      <c r="P27" s="175"/>
      <c r="Q27" s="43"/>
      <c r="R27" s="175">
        <v>2</v>
      </c>
      <c r="S27" s="175"/>
      <c r="T27" s="43"/>
      <c r="U27" s="175">
        <v>2</v>
      </c>
      <c r="V27" s="175"/>
      <c r="W27" s="43"/>
      <c r="X27" s="175">
        <v>2</v>
      </c>
      <c r="Y27" s="175"/>
      <c r="Z27" s="80"/>
      <c r="AA27" s="175" t="str">
        <f t="shared" ref="AA27:AA38" si="10">IF(ISBLANK(Z27),"",IF((MOD($Z$22*Z27,16)&gt;4),INT($Z$22*Z27/16)+0.5,INT($Z$22*Z27/16)))</f>
        <v/>
      </c>
      <c r="AB27" s="175"/>
      <c r="AC27" s="80"/>
      <c r="AD27" s="175" t="str">
        <f t="shared" si="8"/>
        <v/>
      </c>
      <c r="AE27" s="175"/>
      <c r="AF27" s="80"/>
      <c r="AG27" s="175" t="str">
        <f t="shared" si="9"/>
        <v/>
      </c>
      <c r="AH27" s="181"/>
    </row>
    <row r="28" spans="1:34" ht="15.95" customHeight="1">
      <c r="A28" s="167"/>
      <c r="B28" s="201"/>
      <c r="C28" s="80">
        <v>5</v>
      </c>
      <c r="D28" s="195" t="s">
        <v>47</v>
      </c>
      <c r="E28" s="195"/>
      <c r="F28" s="195"/>
      <c r="G28" s="195"/>
      <c r="H28" s="195"/>
      <c r="I28" s="195"/>
      <c r="J28" s="195"/>
      <c r="K28" s="83">
        <v>12</v>
      </c>
      <c r="L28" s="83"/>
      <c r="M28" s="80">
        <v>162</v>
      </c>
      <c r="N28" s="91"/>
      <c r="O28" s="175">
        <f>IF(ISBLANK(D28),"",IF(U28="",0,U28)+IF(R28="",0,R28)+IF(X28="",0,X28)+IF(AA28="",0,AA28)+IF(AD28="",0,AD28)+IF(AG28="",0,AG28))</f>
        <v>10</v>
      </c>
      <c r="P28" s="175"/>
      <c r="Q28" s="80">
        <v>6</v>
      </c>
      <c r="R28" s="175">
        <f>IF(ISBLANK(Q28),"",IF((MOD($Q$22*Q28,16)&gt;4),INT($Q$22*Q28/16)+0.5,INT($Q$22*Q28/16)))</f>
        <v>6</v>
      </c>
      <c r="S28" s="175"/>
      <c r="T28" s="80">
        <v>6</v>
      </c>
      <c r="U28" s="175">
        <f>10-R28</f>
        <v>4</v>
      </c>
      <c r="V28" s="175"/>
      <c r="W28" s="80"/>
      <c r="X28" s="175" t="str">
        <f>IF(ISBLANK(W28),"",IF((MOD($W$22*W28,16)&gt;4),INT($W$22*W28/16)+0.5,INT($W$22*W28/16)))</f>
        <v/>
      </c>
      <c r="Y28" s="175"/>
      <c r="Z28" s="80"/>
      <c r="AA28" s="175" t="str">
        <f t="shared" si="10"/>
        <v/>
      </c>
      <c r="AB28" s="175"/>
      <c r="AC28" s="80"/>
      <c r="AD28" s="175" t="str">
        <f t="shared" si="8"/>
        <v/>
      </c>
      <c r="AE28" s="175"/>
      <c r="AF28" s="80"/>
      <c r="AG28" s="175" t="str">
        <f t="shared" si="9"/>
        <v/>
      </c>
      <c r="AH28" s="181"/>
    </row>
    <row r="29" spans="1:34" ht="15.95" customHeight="1">
      <c r="A29" s="167"/>
      <c r="B29" s="201"/>
      <c r="C29" s="79">
        <v>6</v>
      </c>
      <c r="D29" s="195" t="s">
        <v>107</v>
      </c>
      <c r="E29" s="195"/>
      <c r="F29" s="195"/>
      <c r="G29" s="195"/>
      <c r="H29" s="195"/>
      <c r="I29" s="195"/>
      <c r="J29" s="195"/>
      <c r="K29" s="83"/>
      <c r="L29" s="83">
        <v>1</v>
      </c>
      <c r="M29" s="80">
        <v>36</v>
      </c>
      <c r="N29" s="91"/>
      <c r="O29" s="175">
        <f>IF(ISBLANK(D29),"",IF(U29="",0,U29)+IF(R29="",0,R29)+IF(X29="",0,X29)+IF(AA29="",0,AA29)+IF(AD29="",0,AD29)+IF(AG29="",0,AG29))</f>
        <v>2</v>
      </c>
      <c r="P29" s="175"/>
      <c r="Q29" s="43"/>
      <c r="R29" s="175">
        <v>2</v>
      </c>
      <c r="S29" s="175"/>
      <c r="T29" s="80"/>
      <c r="U29" s="175" t="str">
        <f>IF(ISBLANK(T29),"",IF((MOD($T$22*T29,16)&gt;4),INT($T$22*T29/16)+0.5,INT($T$22*T29/16)))</f>
        <v/>
      </c>
      <c r="V29" s="175"/>
      <c r="W29" s="80"/>
      <c r="X29" s="175" t="str">
        <f>IF(ISBLANK(W29),"",IF((MOD($W$22*W29,16)&gt;4),INT($W$22*W29/16)+0.5,INT($W$22*W29/16)))</f>
        <v/>
      </c>
      <c r="Y29" s="175"/>
      <c r="Z29" s="80"/>
      <c r="AA29" s="175" t="str">
        <f t="shared" si="10"/>
        <v/>
      </c>
      <c r="AB29" s="175"/>
      <c r="AC29" s="80"/>
      <c r="AD29" s="175" t="str">
        <f t="shared" si="8"/>
        <v/>
      </c>
      <c r="AE29" s="175"/>
      <c r="AF29" s="80"/>
      <c r="AG29" s="175" t="str">
        <f t="shared" si="9"/>
        <v/>
      </c>
      <c r="AH29" s="181"/>
    </row>
    <row r="30" spans="1:34" ht="15.95" customHeight="1">
      <c r="A30" s="167"/>
      <c r="B30" s="201"/>
      <c r="C30" s="80">
        <v>7</v>
      </c>
      <c r="D30" s="195" t="s">
        <v>81</v>
      </c>
      <c r="E30" s="195"/>
      <c r="F30" s="195"/>
      <c r="G30" s="195"/>
      <c r="H30" s="195"/>
      <c r="I30" s="195"/>
      <c r="J30" s="195"/>
      <c r="K30" s="83"/>
      <c r="L30" s="83">
        <v>23</v>
      </c>
      <c r="M30" s="80">
        <v>20</v>
      </c>
      <c r="N30" s="91"/>
      <c r="O30" s="175">
        <v>1</v>
      </c>
      <c r="P30" s="175"/>
      <c r="Q30" s="80"/>
      <c r="R30" s="175"/>
      <c r="S30" s="175"/>
      <c r="T30" s="80">
        <v>1</v>
      </c>
      <c r="U30" s="175">
        <v>0.5</v>
      </c>
      <c r="V30" s="175"/>
      <c r="W30" s="80">
        <v>1</v>
      </c>
      <c r="X30" s="175">
        <v>0.5</v>
      </c>
      <c r="Y30" s="175"/>
      <c r="Z30" s="80"/>
      <c r="AA30" s="175" t="str">
        <f t="shared" si="10"/>
        <v/>
      </c>
      <c r="AB30" s="175"/>
      <c r="AC30" s="80"/>
      <c r="AD30" s="175" t="str">
        <f t="shared" si="8"/>
        <v/>
      </c>
      <c r="AE30" s="175"/>
      <c r="AF30" s="80"/>
      <c r="AG30" s="175" t="str">
        <f t="shared" si="9"/>
        <v/>
      </c>
      <c r="AH30" s="181"/>
    </row>
    <row r="31" spans="1:34" ht="15.95" customHeight="1">
      <c r="A31" s="167"/>
      <c r="B31" s="201"/>
      <c r="C31" s="79">
        <v>8</v>
      </c>
      <c r="D31" s="195" t="s">
        <v>82</v>
      </c>
      <c r="E31" s="195"/>
      <c r="F31" s="195"/>
      <c r="G31" s="195"/>
      <c r="H31" s="195"/>
      <c r="I31" s="195"/>
      <c r="J31" s="195"/>
      <c r="K31" s="83"/>
      <c r="L31" s="83">
        <v>23</v>
      </c>
      <c r="M31" s="80">
        <v>30</v>
      </c>
      <c r="N31" s="91"/>
      <c r="O31" s="175">
        <v>2</v>
      </c>
      <c r="P31" s="175"/>
      <c r="Q31" s="80"/>
      <c r="R31" s="175"/>
      <c r="S31" s="175"/>
      <c r="T31" s="80">
        <v>1</v>
      </c>
      <c r="U31" s="175">
        <v>1</v>
      </c>
      <c r="V31" s="175"/>
      <c r="W31" s="80">
        <v>1</v>
      </c>
      <c r="X31" s="175">
        <f>IF(ISBLANK(W31),"",IF((MOD($W$22*W31,16)&gt;4),INT($W$22*W31/16)+0.5,INT($W$22*W31/16)))</f>
        <v>1</v>
      </c>
      <c r="Y31" s="175"/>
      <c r="Z31" s="80"/>
      <c r="AA31" s="175" t="str">
        <f t="shared" si="10"/>
        <v/>
      </c>
      <c r="AB31" s="175"/>
      <c r="AC31" s="80"/>
      <c r="AD31" s="175" t="str">
        <f t="shared" si="8"/>
        <v/>
      </c>
      <c r="AE31" s="175"/>
      <c r="AF31" s="80"/>
      <c r="AG31" s="175" t="str">
        <f t="shared" si="9"/>
        <v/>
      </c>
      <c r="AH31" s="181"/>
    </row>
    <row r="32" spans="1:34" ht="15.95" customHeight="1">
      <c r="A32" s="167"/>
      <c r="B32" s="201"/>
      <c r="C32" s="80">
        <v>9</v>
      </c>
      <c r="D32" s="198" t="s">
        <v>87</v>
      </c>
      <c r="E32" s="198"/>
      <c r="F32" s="198"/>
      <c r="G32" s="198"/>
      <c r="H32" s="198"/>
      <c r="I32" s="198"/>
      <c r="J32" s="198"/>
      <c r="K32" s="45"/>
      <c r="L32" s="45">
        <v>2</v>
      </c>
      <c r="M32" s="83">
        <v>10</v>
      </c>
      <c r="N32" s="92"/>
      <c r="O32" s="175">
        <f>IF(ISBLANK(D32),"",IF(U32="",0,U32)+IF(R32="",0,R32)+IF(X32="",0,X32)+IF(AA32="",0,AA32)+IF(AD32="",0,AD32)+IF(AG32="",0,AG32))</f>
        <v>1</v>
      </c>
      <c r="P32" s="175"/>
      <c r="Q32" s="45"/>
      <c r="R32" s="175" t="str">
        <f>IF(ISBLANK(Q32),"",IF((MOD($Q$22*Q32,16)&gt;4),INT($Q$22*Q32/16)+0.5,INT($Q$22*Q32/16)))</f>
        <v/>
      </c>
      <c r="S32" s="175"/>
      <c r="T32" s="45">
        <v>1</v>
      </c>
      <c r="U32" s="175">
        <f>IF(ISBLANK(T32),"",IF((MOD($T$22*T32,16)&gt;4),INT($T$22*T32/16)+0.5,INT($T$22*T32/16)))</f>
        <v>1</v>
      </c>
      <c r="V32" s="175"/>
      <c r="W32" s="45"/>
      <c r="X32" s="175" t="str">
        <f>IF(ISBLANK(W32),"",IF((MOD($W$22*W32,16)&gt;4),INT($W$22*W32/16)+0.5,INT($W$22*W32/16)))</f>
        <v/>
      </c>
      <c r="Y32" s="175"/>
      <c r="Z32" s="45"/>
      <c r="AA32" s="175" t="str">
        <f t="shared" si="10"/>
        <v/>
      </c>
      <c r="AB32" s="175"/>
      <c r="AC32" s="45"/>
      <c r="AD32" s="175" t="str">
        <f t="shared" si="8"/>
        <v/>
      </c>
      <c r="AE32" s="175"/>
      <c r="AF32" s="45"/>
      <c r="AG32" s="175" t="str">
        <f t="shared" si="9"/>
        <v/>
      </c>
      <c r="AH32" s="181"/>
    </row>
    <row r="33" spans="1:34" ht="15.95" customHeight="1">
      <c r="A33" s="167"/>
      <c r="B33" s="201"/>
      <c r="C33" s="79">
        <v>10</v>
      </c>
      <c r="D33" s="184" t="s">
        <v>88</v>
      </c>
      <c r="E33" s="184"/>
      <c r="F33" s="184"/>
      <c r="G33" s="184"/>
      <c r="H33" s="184"/>
      <c r="I33" s="184"/>
      <c r="J33" s="184"/>
      <c r="K33" s="43"/>
      <c r="L33" s="81">
        <v>1234</v>
      </c>
      <c r="M33" s="80">
        <f>IF(ISBLANK(D33),"",Q33*$Q$22+$T$22*T33+$W$22*W33+Z33*$Z$22+$AC$22*AC33+AF33*$AF$22)</f>
        <v>0</v>
      </c>
      <c r="N33" s="91"/>
      <c r="O33" s="175">
        <f>IF(ISBLANK(D33),"",IF(U33="",0,U33)+IF(R33="",0,R33)+IF(X33="",0,X33)+IF(AA33="",0,AA33)+IF(AD33="",0,AD33)+IF(AG33="",0,AG33))</f>
        <v>0</v>
      </c>
      <c r="P33" s="175"/>
      <c r="Q33" s="43"/>
      <c r="R33" s="175" t="str">
        <f t="shared" ref="R33:R38" si="11">IF(ISBLANK(Q33),"",IF((MOD($Q$22*Q33,16)&gt;4),INT($Q$22*Q33/16)+0.5,INT($Q$22*Q33/16)))</f>
        <v/>
      </c>
      <c r="S33" s="175"/>
      <c r="T33" s="43"/>
      <c r="U33" s="175" t="str">
        <f t="shared" ref="U33:U38" si="12">IF(ISBLANK(T33),"",IF((MOD($T$22*T33,16)&gt;4),INT($T$22*T33/16)+0.5,INT($T$22*T33/16)))</f>
        <v/>
      </c>
      <c r="V33" s="175"/>
      <c r="W33" s="43"/>
      <c r="X33" s="175" t="str">
        <f t="shared" ref="X33:X38" si="13">IF(ISBLANK(W33),"",IF((MOD($W$22*W33,16)&gt;4),INT($W$22*W33/16)+0.5,INT($W$22*W33/16)))</f>
        <v/>
      </c>
      <c r="Y33" s="175"/>
      <c r="Z33" s="43"/>
      <c r="AA33" s="175" t="str">
        <f t="shared" si="10"/>
        <v/>
      </c>
      <c r="AB33" s="175"/>
      <c r="AC33" s="43"/>
      <c r="AD33" s="175" t="str">
        <f t="shared" si="8"/>
        <v/>
      </c>
      <c r="AE33" s="175"/>
      <c r="AF33" s="43"/>
      <c r="AG33" s="175" t="str">
        <f t="shared" si="9"/>
        <v/>
      </c>
      <c r="AH33" s="181"/>
    </row>
    <row r="34" spans="1:34" ht="15.95" customHeight="1">
      <c r="A34" s="167"/>
      <c r="B34" s="201"/>
      <c r="C34" s="79">
        <v>11</v>
      </c>
      <c r="D34" s="184" t="s">
        <v>117</v>
      </c>
      <c r="E34" s="184"/>
      <c r="F34" s="184"/>
      <c r="G34" s="184"/>
      <c r="H34" s="184"/>
      <c r="I34" s="184"/>
      <c r="J34" s="184"/>
      <c r="K34" s="43"/>
      <c r="L34" s="43">
        <v>2</v>
      </c>
      <c r="M34" s="80">
        <v>36</v>
      </c>
      <c r="N34" s="91"/>
      <c r="O34" s="175">
        <f t="shared" ref="O34:O38" si="14">IF(ISBLANK(D34),"",IF(U34="",0,U34)+IF(R34="",0,R34)+IF(X34="",0,X34)+IF(AA34="",0,AA34)+IF(AD34="",0,AD34)+IF(AG34="",0,AG34))</f>
        <v>0</v>
      </c>
      <c r="P34" s="175"/>
      <c r="Q34" s="43"/>
      <c r="R34" s="175" t="str">
        <f t="shared" si="11"/>
        <v/>
      </c>
      <c r="S34" s="175"/>
      <c r="T34" s="43"/>
      <c r="U34" s="175" t="str">
        <f t="shared" si="12"/>
        <v/>
      </c>
      <c r="V34" s="175"/>
      <c r="W34" s="43"/>
      <c r="X34" s="175" t="str">
        <f t="shared" si="13"/>
        <v/>
      </c>
      <c r="Y34" s="175"/>
      <c r="Z34" s="43"/>
      <c r="AA34" s="175" t="str">
        <f t="shared" si="10"/>
        <v/>
      </c>
      <c r="AB34" s="175"/>
      <c r="AC34" s="43"/>
      <c r="AD34" s="175" t="str">
        <f t="shared" si="8"/>
        <v/>
      </c>
      <c r="AE34" s="175"/>
      <c r="AF34" s="43"/>
      <c r="AG34" s="175" t="str">
        <f t="shared" si="9"/>
        <v/>
      </c>
      <c r="AH34" s="181"/>
    </row>
    <row r="35" spans="1:34" ht="15.95" customHeight="1">
      <c r="A35" s="167"/>
      <c r="B35" s="201"/>
      <c r="C35" s="79">
        <v>12</v>
      </c>
      <c r="D35" s="184"/>
      <c r="E35" s="184"/>
      <c r="F35" s="184"/>
      <c r="G35" s="184"/>
      <c r="H35" s="184"/>
      <c r="I35" s="184"/>
      <c r="J35" s="184"/>
      <c r="K35" s="43"/>
      <c r="L35" s="43"/>
      <c r="M35" s="80" t="str">
        <f t="shared" ref="M35:M38" si="15">IF(ISBLANK(D35),"",Q35*$Q$22+$T$22*T35+$W$22*W35+Z35*$Z$22+$AC$22*AC35+AF35*$AF$22)</f>
        <v/>
      </c>
      <c r="N35" s="91"/>
      <c r="O35" s="175" t="str">
        <f t="shared" si="14"/>
        <v/>
      </c>
      <c r="P35" s="175"/>
      <c r="Q35" s="43"/>
      <c r="R35" s="175" t="str">
        <f t="shared" si="11"/>
        <v/>
      </c>
      <c r="S35" s="175"/>
      <c r="T35" s="43"/>
      <c r="U35" s="175" t="str">
        <f t="shared" si="12"/>
        <v/>
      </c>
      <c r="V35" s="175"/>
      <c r="W35" s="43"/>
      <c r="X35" s="175" t="str">
        <f t="shared" si="13"/>
        <v/>
      </c>
      <c r="Y35" s="175"/>
      <c r="Z35" s="43"/>
      <c r="AA35" s="175" t="str">
        <f t="shared" si="10"/>
        <v/>
      </c>
      <c r="AB35" s="175"/>
      <c r="AC35" s="43"/>
      <c r="AD35" s="175" t="str">
        <f t="shared" si="8"/>
        <v/>
      </c>
      <c r="AE35" s="175"/>
      <c r="AF35" s="43"/>
      <c r="AG35" s="175" t="str">
        <f t="shared" si="9"/>
        <v/>
      </c>
      <c r="AH35" s="181"/>
    </row>
    <row r="36" spans="1:34" ht="15.95" customHeight="1">
      <c r="A36" s="167"/>
      <c r="B36" s="201"/>
      <c r="C36" s="79">
        <v>13</v>
      </c>
      <c r="D36" s="184"/>
      <c r="E36" s="184"/>
      <c r="F36" s="184"/>
      <c r="G36" s="184"/>
      <c r="H36" s="184"/>
      <c r="I36" s="184"/>
      <c r="J36" s="184"/>
      <c r="K36" s="43"/>
      <c r="L36" s="43"/>
      <c r="M36" s="80" t="str">
        <f t="shared" si="15"/>
        <v/>
      </c>
      <c r="N36" s="91"/>
      <c r="O36" s="175" t="str">
        <f t="shared" si="14"/>
        <v/>
      </c>
      <c r="P36" s="175"/>
      <c r="Q36" s="43"/>
      <c r="R36" s="175" t="str">
        <f t="shared" si="11"/>
        <v/>
      </c>
      <c r="S36" s="175"/>
      <c r="T36" s="43"/>
      <c r="U36" s="175" t="str">
        <f t="shared" si="12"/>
        <v/>
      </c>
      <c r="V36" s="175"/>
      <c r="W36" s="43"/>
      <c r="X36" s="175" t="str">
        <f t="shared" si="13"/>
        <v/>
      </c>
      <c r="Y36" s="175"/>
      <c r="Z36" s="43"/>
      <c r="AA36" s="175" t="str">
        <f t="shared" si="10"/>
        <v/>
      </c>
      <c r="AB36" s="175"/>
      <c r="AC36" s="43"/>
      <c r="AD36" s="175" t="str">
        <f t="shared" si="8"/>
        <v/>
      </c>
      <c r="AE36" s="175"/>
      <c r="AF36" s="43"/>
      <c r="AG36" s="175" t="str">
        <f t="shared" si="9"/>
        <v/>
      </c>
      <c r="AH36" s="181"/>
    </row>
    <row r="37" spans="1:34" ht="15.95" customHeight="1">
      <c r="A37" s="167"/>
      <c r="B37" s="201"/>
      <c r="C37" s="79">
        <v>14</v>
      </c>
      <c r="D37" s="184"/>
      <c r="E37" s="184"/>
      <c r="F37" s="184"/>
      <c r="G37" s="184"/>
      <c r="H37" s="184"/>
      <c r="I37" s="184"/>
      <c r="J37" s="184"/>
      <c r="K37" s="43"/>
      <c r="L37" s="43"/>
      <c r="M37" s="80" t="str">
        <f t="shared" si="15"/>
        <v/>
      </c>
      <c r="N37" s="91"/>
      <c r="O37" s="175" t="str">
        <f t="shared" si="14"/>
        <v/>
      </c>
      <c r="P37" s="175"/>
      <c r="Q37" s="43"/>
      <c r="R37" s="175" t="str">
        <f t="shared" si="11"/>
        <v/>
      </c>
      <c r="S37" s="175"/>
      <c r="T37" s="43"/>
      <c r="U37" s="175" t="str">
        <f t="shared" si="12"/>
        <v/>
      </c>
      <c r="V37" s="175"/>
      <c r="W37" s="43"/>
      <c r="X37" s="175" t="str">
        <f t="shared" si="13"/>
        <v/>
      </c>
      <c r="Y37" s="175"/>
      <c r="Z37" s="43"/>
      <c r="AA37" s="175" t="str">
        <f t="shared" si="10"/>
        <v/>
      </c>
      <c r="AB37" s="175"/>
      <c r="AC37" s="43"/>
      <c r="AD37" s="175" t="str">
        <f t="shared" si="8"/>
        <v/>
      </c>
      <c r="AE37" s="175"/>
      <c r="AF37" s="43"/>
      <c r="AG37" s="175" t="str">
        <f t="shared" si="9"/>
        <v/>
      </c>
      <c r="AH37" s="181"/>
    </row>
    <row r="38" spans="1:34" ht="15.95" customHeight="1">
      <c r="A38" s="167"/>
      <c r="B38" s="202"/>
      <c r="C38" s="79">
        <v>15</v>
      </c>
      <c r="D38" s="184"/>
      <c r="E38" s="184"/>
      <c r="F38" s="184"/>
      <c r="G38" s="184"/>
      <c r="H38" s="184"/>
      <c r="I38" s="184"/>
      <c r="J38" s="184"/>
      <c r="K38" s="43"/>
      <c r="L38" s="43"/>
      <c r="M38" s="80" t="str">
        <f t="shared" si="15"/>
        <v/>
      </c>
      <c r="N38" s="91"/>
      <c r="O38" s="175" t="str">
        <f t="shared" si="14"/>
        <v/>
      </c>
      <c r="P38" s="175"/>
      <c r="Q38" s="43"/>
      <c r="R38" s="175" t="str">
        <f t="shared" si="11"/>
        <v/>
      </c>
      <c r="S38" s="175"/>
      <c r="T38" s="43"/>
      <c r="U38" s="175" t="str">
        <f t="shared" si="12"/>
        <v/>
      </c>
      <c r="V38" s="175"/>
      <c r="W38" s="43"/>
      <c r="X38" s="175" t="str">
        <f t="shared" si="13"/>
        <v/>
      </c>
      <c r="Y38" s="175"/>
      <c r="Z38" s="43"/>
      <c r="AA38" s="175" t="str">
        <f t="shared" si="10"/>
        <v/>
      </c>
      <c r="AB38" s="175"/>
      <c r="AC38" s="43"/>
      <c r="AD38" s="175" t="str">
        <f t="shared" si="8"/>
        <v/>
      </c>
      <c r="AE38" s="175"/>
      <c r="AF38" s="43"/>
      <c r="AG38" s="175" t="str">
        <f t="shared" si="9"/>
        <v/>
      </c>
      <c r="AH38" s="181"/>
    </row>
    <row r="39" spans="1:34" ht="15.95" customHeight="1">
      <c r="A39" s="167"/>
      <c r="B39" s="197" t="s">
        <v>48</v>
      </c>
      <c r="C39" s="79">
        <v>16</v>
      </c>
      <c r="D39" s="195" t="s">
        <v>49</v>
      </c>
      <c r="E39" s="195"/>
      <c r="F39" s="195"/>
      <c r="G39" s="195"/>
      <c r="H39" s="195"/>
      <c r="I39" s="195"/>
      <c r="J39" s="195"/>
      <c r="K39" s="83"/>
      <c r="L39" s="83">
        <v>2</v>
      </c>
      <c r="M39" s="80">
        <v>24</v>
      </c>
      <c r="N39" s="91"/>
      <c r="O39" s="175">
        <v>1</v>
      </c>
      <c r="P39" s="175"/>
      <c r="Q39" s="83"/>
      <c r="R39" s="175" t="str">
        <f>IF(ISBLANK(Q39),"",IF((MOD($Q$22*Q39,16)&gt;4),INT($Q$22*Q39/16)+0.5,INT($Q$22*Q39/16)))</f>
        <v/>
      </c>
      <c r="S39" s="175"/>
      <c r="T39" s="80">
        <v>4</v>
      </c>
      <c r="U39" s="175">
        <v>1</v>
      </c>
      <c r="V39" s="175"/>
      <c r="W39" s="80"/>
      <c r="X39" s="175" t="str">
        <f>IF(ISBLANK(W39),"",IF((MOD($W$22*W39,16)&gt;4),INT($W$22*W39/16)+0.5,INT($W$22*W39/16)))</f>
        <v/>
      </c>
      <c r="Y39" s="175"/>
      <c r="Z39" s="80"/>
      <c r="AA39" s="175" t="str">
        <f>IF(ISBLANK(Z39),"",IF((MOD($Z$22*Z39,16)&gt;4),INT($Z$22*Z39/16)+0.5,INT($Z$22*Z39/16)))</f>
        <v/>
      </c>
      <c r="AB39" s="175"/>
      <c r="AC39" s="80"/>
      <c r="AD39" s="175" t="str">
        <f>IF(ISBLANK(AC39),"",IF((MOD($AC$22*AC39,16)&gt;4),INT($AC$22*AC39/16)+0.5,INT($AC$22*AC39/16)))</f>
        <v/>
      </c>
      <c r="AE39" s="175"/>
      <c r="AF39" s="80"/>
      <c r="AG39" s="175" t="str">
        <f>IF(ISBLANK(AF39),"",IF((MOD($AF$22*AF39,16)&gt;4),INT($AF$22*AF39/16)+0.5,INT($AF$22*AF39/16)))</f>
        <v/>
      </c>
      <c r="AH39" s="181"/>
    </row>
    <row r="40" spans="1:34" ht="15.95" customHeight="1">
      <c r="A40" s="167"/>
      <c r="B40" s="197"/>
      <c r="C40" s="79">
        <v>17</v>
      </c>
      <c r="D40" s="195" t="s">
        <v>50</v>
      </c>
      <c r="E40" s="195"/>
      <c r="F40" s="195"/>
      <c r="G40" s="195"/>
      <c r="H40" s="195"/>
      <c r="I40" s="195"/>
      <c r="J40" s="195"/>
      <c r="K40" s="83"/>
      <c r="L40" s="83">
        <v>3</v>
      </c>
      <c r="M40" s="80">
        <v>24</v>
      </c>
      <c r="N40" s="91"/>
      <c r="O40" s="175">
        <v>1</v>
      </c>
      <c r="P40" s="175"/>
      <c r="Q40" s="83"/>
      <c r="R40" s="175" t="str">
        <f>IF(ISBLANK(Q40),"",IF((MOD($Q$22*Q40,16)&gt;4),INT($Q$22*Q40/16)+0.5,INT($Q$22*Q40/16)))</f>
        <v/>
      </c>
      <c r="S40" s="175"/>
      <c r="T40" s="80"/>
      <c r="U40" s="175" t="str">
        <f>IF(ISBLANK(T40),"",IF((MOD($T$22*T40,16)&gt;4),INT($T$22*T40/16)+0.5,INT($T$22*T40/16)))</f>
        <v/>
      </c>
      <c r="V40" s="175"/>
      <c r="W40" s="80">
        <v>4</v>
      </c>
      <c r="X40" s="175">
        <v>1</v>
      </c>
      <c r="Y40" s="175"/>
      <c r="Z40" s="80"/>
      <c r="AA40" s="175" t="str">
        <f>IF(ISBLANK(Z40),"",IF((MOD($Z$22*Z40,16)&gt;4),INT($Z$22*Z40/16)+0.5,INT($Z$22*Z40/16)))</f>
        <v/>
      </c>
      <c r="AB40" s="175"/>
      <c r="AC40" s="80"/>
      <c r="AD40" s="175" t="str">
        <f>IF(ISBLANK(AC40),"",IF((MOD($AC$22*AC40,16)&gt;4),INT($AC$22*AC40/16)+0.5,INT($AC$22*AC40/16)))</f>
        <v/>
      </c>
      <c r="AE40" s="175"/>
      <c r="AF40" s="80"/>
      <c r="AG40" s="175" t="str">
        <f>IF(ISBLANK(AF40),"",IF((MOD($AF$22*AF40,16)&gt;4),INT($AF$22*AF40/16)+0.5,INT($AF$22*AF40/16)))</f>
        <v/>
      </c>
      <c r="AH40" s="181"/>
    </row>
    <row r="41" spans="1:34" ht="15.95" customHeight="1">
      <c r="A41" s="167"/>
      <c r="B41" s="197"/>
      <c r="C41" s="79">
        <v>18</v>
      </c>
      <c r="D41" s="196" t="s">
        <v>65</v>
      </c>
      <c r="E41" s="196"/>
      <c r="F41" s="196"/>
      <c r="G41" s="196"/>
      <c r="H41" s="196"/>
      <c r="I41" s="196"/>
      <c r="J41" s="196"/>
      <c r="K41" s="83"/>
      <c r="L41" s="83">
        <v>4</v>
      </c>
      <c r="M41" s="80">
        <v>24</v>
      </c>
      <c r="N41" s="91"/>
      <c r="O41" s="175">
        <v>1</v>
      </c>
      <c r="P41" s="175"/>
      <c r="Q41" s="83"/>
      <c r="R41" s="189" t="str">
        <f>IF(ISBLANK(Q41),"",IF((MOD($Q$22*Q41,16)&gt;4),INT($Q$22*Q41/16)+0.5,INT($Q$22*Q41/16)))</f>
        <v/>
      </c>
      <c r="S41" s="189"/>
      <c r="T41" s="83"/>
      <c r="U41" s="189" t="str">
        <f>IF(ISBLANK(T41),"",IF((MOD($T$22*T41,16)&gt;4),INT($T$22*T41/16)+0.5,INT($T$22*T41/16)))</f>
        <v/>
      </c>
      <c r="V41" s="189"/>
      <c r="W41" s="83"/>
      <c r="X41" s="189" t="str">
        <f>IF(ISBLANK(W41),"",IF((MOD($W$22*W41,16)&gt;4),INT($W$22*W41/16)+0.5,INT($W$22*W41/16)))</f>
        <v/>
      </c>
      <c r="Y41" s="189"/>
      <c r="Z41" s="83">
        <v>4</v>
      </c>
      <c r="AA41" s="189">
        <v>1</v>
      </c>
      <c r="AB41" s="189"/>
      <c r="AC41" s="83"/>
      <c r="AD41" s="189" t="str">
        <f>IF(ISBLANK(AC41),"",IF((MOD($AC$22*AC41,16)&gt;4),INT($AC$22*AC41/16)+0.5,INT($AC$22*AC41/16)))</f>
        <v/>
      </c>
      <c r="AE41" s="189"/>
      <c r="AF41" s="83"/>
      <c r="AG41" s="175" t="str">
        <f>IF(ISBLANK(AF41),"",IF((MOD($AF$22*AF41,16)&gt;4),INT($AF$22*AF41/16)+0.5,INT($AF$22*AF41/16)))</f>
        <v/>
      </c>
      <c r="AH41" s="181"/>
    </row>
    <row r="42" spans="1:34" ht="15.95" customHeight="1">
      <c r="A42" s="167"/>
      <c r="B42" s="197"/>
      <c r="C42" s="79">
        <v>19</v>
      </c>
      <c r="D42" s="195" t="s">
        <v>73</v>
      </c>
      <c r="E42" s="195"/>
      <c r="F42" s="195"/>
      <c r="G42" s="195"/>
      <c r="H42" s="195"/>
      <c r="I42" s="195"/>
      <c r="J42" s="195"/>
      <c r="K42" s="80"/>
      <c r="L42" s="80">
        <v>5</v>
      </c>
      <c r="M42" s="80">
        <v>24</v>
      </c>
      <c r="N42" s="91"/>
      <c r="O42" s="175">
        <v>1</v>
      </c>
      <c r="P42" s="175"/>
      <c r="Q42" s="80"/>
      <c r="R42" s="175" t="str">
        <f>IF(ISBLANK(Q42),"",IF((MOD($Q$22*Q42,16)&gt;4),INT($Q$22*Q42/16)+0.5,INT($Q$22*Q42/16)))</f>
        <v/>
      </c>
      <c r="S42" s="175"/>
      <c r="T42" s="80"/>
      <c r="U42" s="175" t="str">
        <f>IF(ISBLANK(T42),"",IF((MOD($T$22*T42,16)&gt;4),INT($T$22*T42/16)+0.5,INT($T$22*T42/16)))</f>
        <v/>
      </c>
      <c r="V42" s="175"/>
      <c r="W42" s="80"/>
      <c r="X42" s="175" t="str">
        <f>IF(ISBLANK(W42),"",IF((MOD($W$22*W42,16)&gt;4),INT($W$22*W42/16)+0.5,INT($W$22*W42/16)))</f>
        <v/>
      </c>
      <c r="Y42" s="175"/>
      <c r="Z42" s="80"/>
      <c r="AA42" s="175" t="str">
        <f>IF(ISBLANK(Z42),"",IF((MOD($Z$22*Z42,16)&gt;4),INT($Z$22*Z42/16)+0.5,INT($Z$22*Z42/16)))</f>
        <v/>
      </c>
      <c r="AB42" s="175"/>
      <c r="AC42" s="80">
        <v>4</v>
      </c>
      <c r="AD42" s="175">
        <v>1</v>
      </c>
      <c r="AE42" s="175"/>
      <c r="AF42" s="80"/>
      <c r="AG42" s="175" t="str">
        <f>IF(ISBLANK(AF42),"",IF((MOD($AF$22*AF42,16)&gt;4),INT($AF$22*AF42/16)+0.5,INT($AF$22*AF42/16)))</f>
        <v/>
      </c>
      <c r="AH42" s="181"/>
    </row>
    <row r="43" spans="1:34" ht="15.95" customHeight="1">
      <c r="A43" s="167"/>
      <c r="B43" s="183" t="s">
        <v>78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94"/>
      <c r="M43" s="83">
        <f>SUM(M24:N42)-48</f>
        <v>582</v>
      </c>
      <c r="N43" s="92"/>
      <c r="O43" s="189">
        <f>SUM(O24:P42)-2</f>
        <v>32.5</v>
      </c>
      <c r="P43" s="189"/>
      <c r="Q43" s="83">
        <f>SUM(Q24:Q42)</f>
        <v>6</v>
      </c>
      <c r="R43" s="189">
        <f>SUM(R24:S42)</f>
        <v>12</v>
      </c>
      <c r="S43" s="189"/>
      <c r="T43" s="83">
        <f>SUM(T24:T42)</f>
        <v>13</v>
      </c>
      <c r="U43" s="189">
        <f>SUM(U24:V42)</f>
        <v>12.5</v>
      </c>
      <c r="V43" s="189"/>
      <c r="W43" s="83">
        <f>SUM(W24:W42)</f>
        <v>6</v>
      </c>
      <c r="X43" s="189">
        <f>SUM(X24:Y42)</f>
        <v>6.5</v>
      </c>
      <c r="Y43" s="189"/>
      <c r="Z43" s="83">
        <f>SUM(Z24:Z42)</f>
        <v>4</v>
      </c>
      <c r="AA43" s="189">
        <f>SUM(AA24:AB42)</f>
        <v>2.5</v>
      </c>
      <c r="AB43" s="189"/>
      <c r="AC43" s="83">
        <f>SUM(AC24:AC42)</f>
        <v>4</v>
      </c>
      <c r="AD43" s="189">
        <f>SUM(AD24:AE42)</f>
        <v>1</v>
      </c>
      <c r="AE43" s="189"/>
      <c r="AF43" s="83">
        <f>SUM(AF24:AF42)</f>
        <v>0</v>
      </c>
      <c r="AG43" s="189">
        <f>SUM(AG24:AH42)</f>
        <v>0</v>
      </c>
      <c r="AH43" s="190"/>
    </row>
    <row r="44" spans="1:34" ht="15.95" customHeight="1">
      <c r="A44" s="191" t="s">
        <v>105</v>
      </c>
      <c r="B44" s="167" t="s">
        <v>99</v>
      </c>
      <c r="C44" s="79">
        <v>1</v>
      </c>
      <c r="D44" s="184"/>
      <c r="E44" s="184"/>
      <c r="F44" s="184"/>
      <c r="G44" s="184"/>
      <c r="H44" s="184"/>
      <c r="I44" s="184"/>
      <c r="J44" s="184"/>
      <c r="K44" s="43"/>
      <c r="L44" s="43"/>
      <c r="M44" s="91" t="str">
        <f t="shared" ref="M44:M88" si="16">IF(ISBLANK(D44),"",Q44*$Q$22+$T$22*T44+$W$22*W44+Z44*$Z$22+$AC$22*AC44+AF44*$AF$22)</f>
        <v/>
      </c>
      <c r="N44" s="91"/>
      <c r="O44" s="175" t="str">
        <f t="shared" ref="O44:O88" si="17">IF(ISBLANK(D44),"",IF(U44="",0,U44)+IF(R44="",0,R44)+IF(X44="",0,X44)+IF(AA44="",0,AA44)+IF(AD44="",0,AD44)+IF(AG44="",0,AG44))</f>
        <v/>
      </c>
      <c r="P44" s="175"/>
      <c r="Q44" s="43"/>
      <c r="R44" s="175" t="str">
        <f t="shared" ref="R44:R88" si="18">IF(ISBLANK(Q44),"",IF((MOD($Q$22*Q44,16)&gt;4),INT($Q$22*Q44/16)+0.5,INT($Q$22*Q44/16)))</f>
        <v/>
      </c>
      <c r="S44" s="175"/>
      <c r="T44" s="43"/>
      <c r="U44" s="175" t="str">
        <f t="shared" ref="U44:U88" si="19">IF(ISBLANK(T44),"",IF((MOD($T$22*T44,16)&gt;4),INT($T$22*T44/16)+0.5,INT($T$22*T44/16)))</f>
        <v/>
      </c>
      <c r="V44" s="175"/>
      <c r="W44" s="43"/>
      <c r="X44" s="175" t="str">
        <f t="shared" ref="X44:X88" si="20">IF(ISBLANK(W44),"",IF((MOD($W$22*W44,16)&gt;4),INT($W$22*W44/16)+0.5,INT($W$22*W44/16)))</f>
        <v/>
      </c>
      <c r="Y44" s="175"/>
      <c r="Z44" s="43"/>
      <c r="AA44" s="175" t="str">
        <f t="shared" ref="AA44:AA88" si="21">IF(ISBLANK(Z44),"",IF((MOD($Z$22*Z44,16)&gt;4),INT($Z$22*Z44/16)+0.5,INT($Z$22*Z44/16)))</f>
        <v/>
      </c>
      <c r="AB44" s="175"/>
      <c r="AC44" s="43"/>
      <c r="AD44" s="175" t="str">
        <f t="shared" ref="AD44:AD88" si="22">IF(ISBLANK(AC44),"",IF((MOD($AC$22*AC44,16)&gt;4),INT($AC$22*AC44/16)+0.5,INT($AC$22*AC44/16)))</f>
        <v/>
      </c>
      <c r="AE44" s="175"/>
      <c r="AF44" s="43"/>
      <c r="AG44" s="175" t="str">
        <f t="shared" ref="AG44:AG88" si="23">IF(ISBLANK(AF44),"",IF((MOD($AF$22*AF44,16)&gt;4),INT($AF$22*AF44/16)+0.5,INT($AF$22*AF44/16)))</f>
        <v/>
      </c>
      <c r="AH44" s="181"/>
    </row>
    <row r="45" spans="1:34" ht="15.95" customHeight="1">
      <c r="A45" s="192"/>
      <c r="B45" s="167"/>
      <c r="C45" s="80">
        <v>2</v>
      </c>
      <c r="D45" s="184"/>
      <c r="E45" s="184"/>
      <c r="F45" s="184"/>
      <c r="G45" s="184"/>
      <c r="H45" s="184"/>
      <c r="I45" s="184"/>
      <c r="J45" s="184"/>
      <c r="K45" s="43"/>
      <c r="L45" s="43"/>
      <c r="M45" s="91" t="str">
        <f t="shared" si="16"/>
        <v/>
      </c>
      <c r="N45" s="91"/>
      <c r="O45" s="175" t="str">
        <f t="shared" si="17"/>
        <v/>
      </c>
      <c r="P45" s="175"/>
      <c r="Q45" s="43"/>
      <c r="R45" s="175" t="str">
        <f t="shared" si="18"/>
        <v/>
      </c>
      <c r="S45" s="175"/>
      <c r="T45" s="43"/>
      <c r="U45" s="175" t="str">
        <f t="shared" si="19"/>
        <v/>
      </c>
      <c r="V45" s="175"/>
      <c r="W45" s="43"/>
      <c r="X45" s="175" t="str">
        <f t="shared" si="20"/>
        <v/>
      </c>
      <c r="Y45" s="175"/>
      <c r="Z45" s="43"/>
      <c r="AA45" s="175" t="str">
        <f t="shared" si="21"/>
        <v/>
      </c>
      <c r="AB45" s="175"/>
      <c r="AC45" s="43"/>
      <c r="AD45" s="175" t="str">
        <f t="shared" si="22"/>
        <v/>
      </c>
      <c r="AE45" s="175"/>
      <c r="AF45" s="43"/>
      <c r="AG45" s="175" t="str">
        <f t="shared" si="23"/>
        <v/>
      </c>
      <c r="AH45" s="181"/>
    </row>
    <row r="46" spans="1:34" ht="15.95" customHeight="1">
      <c r="A46" s="192"/>
      <c r="B46" s="167"/>
      <c r="C46" s="79">
        <v>3</v>
      </c>
      <c r="D46" s="184"/>
      <c r="E46" s="184"/>
      <c r="F46" s="184"/>
      <c r="G46" s="184"/>
      <c r="H46" s="184"/>
      <c r="I46" s="184"/>
      <c r="J46" s="184"/>
      <c r="K46" s="43"/>
      <c r="L46" s="43"/>
      <c r="M46" s="91" t="str">
        <f t="shared" si="16"/>
        <v/>
      </c>
      <c r="N46" s="91"/>
      <c r="O46" s="175" t="str">
        <f t="shared" si="17"/>
        <v/>
      </c>
      <c r="P46" s="175"/>
      <c r="Q46" s="43"/>
      <c r="R46" s="175" t="str">
        <f t="shared" si="18"/>
        <v/>
      </c>
      <c r="S46" s="175"/>
      <c r="T46" s="43"/>
      <c r="U46" s="175" t="str">
        <f t="shared" si="19"/>
        <v/>
      </c>
      <c r="V46" s="175"/>
      <c r="W46" s="43"/>
      <c r="X46" s="175" t="str">
        <f t="shared" si="20"/>
        <v/>
      </c>
      <c r="Y46" s="175"/>
      <c r="Z46" s="43"/>
      <c r="AA46" s="175" t="str">
        <f t="shared" si="21"/>
        <v/>
      </c>
      <c r="AB46" s="175"/>
      <c r="AC46" s="43"/>
      <c r="AD46" s="175" t="str">
        <f t="shared" si="22"/>
        <v/>
      </c>
      <c r="AE46" s="175"/>
      <c r="AF46" s="43"/>
      <c r="AG46" s="175" t="str">
        <f t="shared" si="23"/>
        <v/>
      </c>
      <c r="AH46" s="181"/>
    </row>
    <row r="47" spans="1:34" ht="15.95" customHeight="1">
      <c r="A47" s="192"/>
      <c r="B47" s="167"/>
      <c r="C47" s="79">
        <v>4</v>
      </c>
      <c r="D47" s="184"/>
      <c r="E47" s="184"/>
      <c r="F47" s="184"/>
      <c r="G47" s="184"/>
      <c r="H47" s="184"/>
      <c r="I47" s="184"/>
      <c r="J47" s="184"/>
      <c r="K47" s="43"/>
      <c r="L47" s="43"/>
      <c r="M47" s="91" t="str">
        <f t="shared" si="16"/>
        <v/>
      </c>
      <c r="N47" s="91"/>
      <c r="O47" s="175" t="str">
        <f t="shared" si="17"/>
        <v/>
      </c>
      <c r="P47" s="175"/>
      <c r="Q47" s="43"/>
      <c r="R47" s="175" t="str">
        <f t="shared" si="18"/>
        <v/>
      </c>
      <c r="S47" s="175"/>
      <c r="T47" s="43"/>
      <c r="U47" s="175" t="str">
        <f t="shared" si="19"/>
        <v/>
      </c>
      <c r="V47" s="175"/>
      <c r="W47" s="43"/>
      <c r="X47" s="175" t="str">
        <f t="shared" si="20"/>
        <v/>
      </c>
      <c r="Y47" s="175"/>
      <c r="Z47" s="43"/>
      <c r="AA47" s="175" t="str">
        <f t="shared" si="21"/>
        <v/>
      </c>
      <c r="AB47" s="175"/>
      <c r="AC47" s="43"/>
      <c r="AD47" s="175" t="str">
        <f t="shared" si="22"/>
        <v/>
      </c>
      <c r="AE47" s="175"/>
      <c r="AF47" s="43"/>
      <c r="AG47" s="175" t="str">
        <f t="shared" si="23"/>
        <v/>
      </c>
      <c r="AH47" s="181"/>
    </row>
    <row r="48" spans="1:34" ht="15.95" customHeight="1">
      <c r="A48" s="192"/>
      <c r="B48" s="167"/>
      <c r="C48" s="80">
        <v>5</v>
      </c>
      <c r="D48" s="184"/>
      <c r="E48" s="184"/>
      <c r="F48" s="184"/>
      <c r="G48" s="184"/>
      <c r="H48" s="184"/>
      <c r="I48" s="184"/>
      <c r="J48" s="184"/>
      <c r="K48" s="43"/>
      <c r="L48" s="43"/>
      <c r="M48" s="91" t="str">
        <f t="shared" si="16"/>
        <v/>
      </c>
      <c r="N48" s="91"/>
      <c r="O48" s="175" t="str">
        <f t="shared" si="17"/>
        <v/>
      </c>
      <c r="P48" s="175"/>
      <c r="Q48" s="43"/>
      <c r="R48" s="175" t="str">
        <f t="shared" si="18"/>
        <v/>
      </c>
      <c r="S48" s="175"/>
      <c r="T48" s="43"/>
      <c r="U48" s="175" t="str">
        <f t="shared" si="19"/>
        <v/>
      </c>
      <c r="V48" s="175"/>
      <c r="W48" s="43"/>
      <c r="X48" s="175" t="str">
        <f t="shared" si="20"/>
        <v/>
      </c>
      <c r="Y48" s="175"/>
      <c r="Z48" s="43"/>
      <c r="AA48" s="175" t="str">
        <f t="shared" si="21"/>
        <v/>
      </c>
      <c r="AB48" s="175"/>
      <c r="AC48" s="43"/>
      <c r="AD48" s="175" t="str">
        <f t="shared" si="22"/>
        <v/>
      </c>
      <c r="AE48" s="175"/>
      <c r="AF48" s="43"/>
      <c r="AG48" s="175" t="str">
        <f t="shared" si="23"/>
        <v/>
      </c>
      <c r="AH48" s="181"/>
    </row>
    <row r="49" spans="1:34" ht="15.95" customHeight="1">
      <c r="A49" s="192"/>
      <c r="B49" s="167"/>
      <c r="C49" s="79">
        <v>6</v>
      </c>
      <c r="D49" s="184"/>
      <c r="E49" s="184"/>
      <c r="F49" s="184"/>
      <c r="G49" s="184"/>
      <c r="H49" s="184"/>
      <c r="I49" s="184"/>
      <c r="J49" s="184"/>
      <c r="K49" s="43"/>
      <c r="L49" s="43"/>
      <c r="M49" s="91" t="str">
        <f t="shared" si="16"/>
        <v/>
      </c>
      <c r="N49" s="91"/>
      <c r="O49" s="175" t="str">
        <f t="shared" si="17"/>
        <v/>
      </c>
      <c r="P49" s="175"/>
      <c r="Q49" s="43"/>
      <c r="R49" s="175" t="str">
        <f t="shared" si="18"/>
        <v/>
      </c>
      <c r="S49" s="175"/>
      <c r="T49" s="43"/>
      <c r="U49" s="175" t="str">
        <f t="shared" si="19"/>
        <v/>
      </c>
      <c r="V49" s="175"/>
      <c r="W49" s="43"/>
      <c r="X49" s="175" t="str">
        <f t="shared" si="20"/>
        <v/>
      </c>
      <c r="Y49" s="175"/>
      <c r="Z49" s="43"/>
      <c r="AA49" s="175" t="str">
        <f t="shared" si="21"/>
        <v/>
      </c>
      <c r="AB49" s="175"/>
      <c r="AC49" s="43"/>
      <c r="AD49" s="175" t="str">
        <f t="shared" si="22"/>
        <v/>
      </c>
      <c r="AE49" s="175"/>
      <c r="AF49" s="43"/>
      <c r="AG49" s="175" t="str">
        <f t="shared" si="23"/>
        <v/>
      </c>
      <c r="AH49" s="181"/>
    </row>
    <row r="50" spans="1:34" ht="15.95" customHeight="1">
      <c r="A50" s="192"/>
      <c r="B50" s="167"/>
      <c r="C50" s="79">
        <v>7</v>
      </c>
      <c r="D50" s="184"/>
      <c r="E50" s="184"/>
      <c r="F50" s="184"/>
      <c r="G50" s="184"/>
      <c r="H50" s="184"/>
      <c r="I50" s="184"/>
      <c r="J50" s="184"/>
      <c r="K50" s="43"/>
      <c r="L50" s="43"/>
      <c r="M50" s="91" t="str">
        <f t="shared" si="16"/>
        <v/>
      </c>
      <c r="N50" s="91"/>
      <c r="O50" s="175" t="str">
        <f t="shared" si="17"/>
        <v/>
      </c>
      <c r="P50" s="175"/>
      <c r="Q50" s="43"/>
      <c r="R50" s="175" t="str">
        <f t="shared" si="18"/>
        <v/>
      </c>
      <c r="S50" s="175"/>
      <c r="T50" s="43"/>
      <c r="U50" s="175" t="str">
        <f t="shared" si="19"/>
        <v/>
      </c>
      <c r="V50" s="175"/>
      <c r="W50" s="43"/>
      <c r="X50" s="175" t="str">
        <f t="shared" si="20"/>
        <v/>
      </c>
      <c r="Y50" s="175"/>
      <c r="Z50" s="43"/>
      <c r="AA50" s="175" t="str">
        <f t="shared" si="21"/>
        <v/>
      </c>
      <c r="AB50" s="175"/>
      <c r="AC50" s="43"/>
      <c r="AD50" s="175" t="str">
        <f t="shared" si="22"/>
        <v/>
      </c>
      <c r="AE50" s="175"/>
      <c r="AF50" s="43"/>
      <c r="AG50" s="175" t="str">
        <f t="shared" si="23"/>
        <v/>
      </c>
      <c r="AH50" s="181"/>
    </row>
    <row r="51" spans="1:34" ht="15.95" customHeight="1">
      <c r="A51" s="192"/>
      <c r="B51" s="167"/>
      <c r="C51" s="80">
        <v>8</v>
      </c>
      <c r="D51" s="184"/>
      <c r="E51" s="184"/>
      <c r="F51" s="184"/>
      <c r="G51" s="184"/>
      <c r="H51" s="184"/>
      <c r="I51" s="184"/>
      <c r="J51" s="184"/>
      <c r="K51" s="43"/>
      <c r="L51" s="43"/>
      <c r="M51" s="91" t="str">
        <f t="shared" si="16"/>
        <v/>
      </c>
      <c r="N51" s="91"/>
      <c r="O51" s="175" t="str">
        <f t="shared" si="17"/>
        <v/>
      </c>
      <c r="P51" s="175"/>
      <c r="Q51" s="43"/>
      <c r="R51" s="175" t="str">
        <f t="shared" si="18"/>
        <v/>
      </c>
      <c r="S51" s="175"/>
      <c r="T51" s="43"/>
      <c r="U51" s="175" t="str">
        <f t="shared" si="19"/>
        <v/>
      </c>
      <c r="V51" s="175"/>
      <c r="W51" s="43"/>
      <c r="X51" s="175" t="str">
        <f t="shared" si="20"/>
        <v/>
      </c>
      <c r="Y51" s="175"/>
      <c r="Z51" s="43"/>
      <c r="AA51" s="175" t="str">
        <f t="shared" si="21"/>
        <v/>
      </c>
      <c r="AB51" s="175"/>
      <c r="AC51" s="43"/>
      <c r="AD51" s="175" t="str">
        <f t="shared" si="22"/>
        <v/>
      </c>
      <c r="AE51" s="175"/>
      <c r="AF51" s="43"/>
      <c r="AG51" s="175" t="str">
        <f t="shared" si="23"/>
        <v/>
      </c>
      <c r="AH51" s="181"/>
    </row>
    <row r="52" spans="1:34" ht="15.95" customHeight="1">
      <c r="A52" s="192"/>
      <c r="B52" s="167"/>
      <c r="C52" s="79">
        <v>9</v>
      </c>
      <c r="D52" s="184"/>
      <c r="E52" s="184"/>
      <c r="F52" s="184"/>
      <c r="G52" s="184"/>
      <c r="H52" s="184"/>
      <c r="I52" s="184"/>
      <c r="J52" s="184"/>
      <c r="K52" s="43"/>
      <c r="L52" s="43"/>
      <c r="M52" s="91" t="str">
        <f t="shared" si="16"/>
        <v/>
      </c>
      <c r="N52" s="91"/>
      <c r="O52" s="175" t="str">
        <f t="shared" si="17"/>
        <v/>
      </c>
      <c r="P52" s="175"/>
      <c r="Q52" s="43"/>
      <c r="R52" s="175" t="str">
        <f t="shared" si="18"/>
        <v/>
      </c>
      <c r="S52" s="175"/>
      <c r="T52" s="43"/>
      <c r="U52" s="175" t="str">
        <f t="shared" si="19"/>
        <v/>
      </c>
      <c r="V52" s="175"/>
      <c r="W52" s="43"/>
      <c r="X52" s="175" t="str">
        <f t="shared" si="20"/>
        <v/>
      </c>
      <c r="Y52" s="175"/>
      <c r="Z52" s="43"/>
      <c r="AA52" s="175" t="str">
        <f t="shared" si="21"/>
        <v/>
      </c>
      <c r="AB52" s="175"/>
      <c r="AC52" s="43"/>
      <c r="AD52" s="175" t="str">
        <f t="shared" si="22"/>
        <v/>
      </c>
      <c r="AE52" s="175"/>
      <c r="AF52" s="43"/>
      <c r="AG52" s="175" t="str">
        <f t="shared" si="23"/>
        <v/>
      </c>
      <c r="AH52" s="181"/>
    </row>
    <row r="53" spans="1:34" ht="15.95" customHeight="1">
      <c r="A53" s="192"/>
      <c r="B53" s="167"/>
      <c r="C53" s="79">
        <v>10</v>
      </c>
      <c r="D53" s="184"/>
      <c r="E53" s="184"/>
      <c r="F53" s="184"/>
      <c r="G53" s="184"/>
      <c r="H53" s="184"/>
      <c r="I53" s="184"/>
      <c r="J53" s="184"/>
      <c r="K53" s="43"/>
      <c r="L53" s="43"/>
      <c r="M53" s="91" t="str">
        <f t="shared" si="16"/>
        <v/>
      </c>
      <c r="N53" s="91"/>
      <c r="O53" s="175" t="str">
        <f t="shared" si="17"/>
        <v/>
      </c>
      <c r="P53" s="175"/>
      <c r="Q53" s="43"/>
      <c r="R53" s="175" t="str">
        <f t="shared" si="18"/>
        <v/>
      </c>
      <c r="S53" s="175"/>
      <c r="T53" s="43"/>
      <c r="U53" s="175" t="str">
        <f t="shared" si="19"/>
        <v/>
      </c>
      <c r="V53" s="175"/>
      <c r="W53" s="43"/>
      <c r="X53" s="175" t="str">
        <f t="shared" si="20"/>
        <v/>
      </c>
      <c r="Y53" s="175"/>
      <c r="Z53" s="43"/>
      <c r="AA53" s="175" t="str">
        <f t="shared" si="21"/>
        <v/>
      </c>
      <c r="AB53" s="175"/>
      <c r="AC53" s="43"/>
      <c r="AD53" s="175" t="str">
        <f t="shared" si="22"/>
        <v/>
      </c>
      <c r="AE53" s="175"/>
      <c r="AF53" s="43"/>
      <c r="AG53" s="175" t="str">
        <f t="shared" si="23"/>
        <v/>
      </c>
      <c r="AH53" s="181"/>
    </row>
    <row r="54" spans="1:34" ht="15.95" customHeight="1">
      <c r="A54" s="192"/>
      <c r="B54" s="167"/>
      <c r="C54" s="80">
        <v>11</v>
      </c>
      <c r="D54" s="184"/>
      <c r="E54" s="184"/>
      <c r="F54" s="184"/>
      <c r="G54" s="184"/>
      <c r="H54" s="184"/>
      <c r="I54" s="184"/>
      <c r="J54" s="184"/>
      <c r="K54" s="43"/>
      <c r="L54" s="43"/>
      <c r="M54" s="91" t="str">
        <f t="shared" si="16"/>
        <v/>
      </c>
      <c r="N54" s="91"/>
      <c r="O54" s="175" t="str">
        <f t="shared" si="17"/>
        <v/>
      </c>
      <c r="P54" s="175"/>
      <c r="Q54" s="43"/>
      <c r="R54" s="175" t="str">
        <f t="shared" si="18"/>
        <v/>
      </c>
      <c r="S54" s="175"/>
      <c r="T54" s="43"/>
      <c r="U54" s="175" t="str">
        <f t="shared" si="19"/>
        <v/>
      </c>
      <c r="V54" s="175"/>
      <c r="W54" s="43"/>
      <c r="X54" s="175" t="str">
        <f t="shared" si="20"/>
        <v/>
      </c>
      <c r="Y54" s="175"/>
      <c r="Z54" s="43"/>
      <c r="AA54" s="175" t="str">
        <f t="shared" si="21"/>
        <v/>
      </c>
      <c r="AB54" s="175"/>
      <c r="AC54" s="43"/>
      <c r="AD54" s="175" t="str">
        <f t="shared" si="22"/>
        <v/>
      </c>
      <c r="AE54" s="175"/>
      <c r="AF54" s="43"/>
      <c r="AG54" s="175" t="str">
        <f t="shared" si="23"/>
        <v/>
      </c>
      <c r="AH54" s="181"/>
    </row>
    <row r="55" spans="1:34" ht="15.95" customHeight="1">
      <c r="A55" s="192"/>
      <c r="B55" s="167"/>
      <c r="C55" s="79">
        <v>12</v>
      </c>
      <c r="D55" s="184"/>
      <c r="E55" s="184"/>
      <c r="F55" s="184"/>
      <c r="G55" s="184"/>
      <c r="H55" s="184"/>
      <c r="I55" s="184"/>
      <c r="J55" s="184"/>
      <c r="K55" s="43"/>
      <c r="L55" s="43"/>
      <c r="M55" s="91" t="str">
        <f t="shared" si="16"/>
        <v/>
      </c>
      <c r="N55" s="91"/>
      <c r="O55" s="175" t="str">
        <f t="shared" si="17"/>
        <v/>
      </c>
      <c r="P55" s="175"/>
      <c r="Q55" s="43"/>
      <c r="R55" s="175" t="str">
        <f t="shared" si="18"/>
        <v/>
      </c>
      <c r="S55" s="175"/>
      <c r="T55" s="43"/>
      <c r="U55" s="175" t="str">
        <f t="shared" si="19"/>
        <v/>
      </c>
      <c r="V55" s="175"/>
      <c r="W55" s="43"/>
      <c r="X55" s="175" t="str">
        <f t="shared" si="20"/>
        <v/>
      </c>
      <c r="Y55" s="175"/>
      <c r="Z55" s="43"/>
      <c r="AA55" s="175" t="str">
        <f t="shared" si="21"/>
        <v/>
      </c>
      <c r="AB55" s="175"/>
      <c r="AC55" s="43"/>
      <c r="AD55" s="175" t="str">
        <f t="shared" si="22"/>
        <v/>
      </c>
      <c r="AE55" s="175"/>
      <c r="AF55" s="43"/>
      <c r="AG55" s="175" t="str">
        <f t="shared" si="23"/>
        <v/>
      </c>
      <c r="AH55" s="181"/>
    </row>
    <row r="56" spans="1:34" ht="15.95" customHeight="1">
      <c r="A56" s="192"/>
      <c r="B56" s="167"/>
      <c r="C56" s="79">
        <v>13</v>
      </c>
      <c r="D56" s="184"/>
      <c r="E56" s="184"/>
      <c r="F56" s="184"/>
      <c r="G56" s="184"/>
      <c r="H56" s="184"/>
      <c r="I56" s="184"/>
      <c r="J56" s="184"/>
      <c r="K56" s="43"/>
      <c r="L56" s="43"/>
      <c r="M56" s="91" t="str">
        <f t="shared" si="16"/>
        <v/>
      </c>
      <c r="N56" s="91"/>
      <c r="O56" s="175" t="str">
        <f t="shared" si="17"/>
        <v/>
      </c>
      <c r="P56" s="175"/>
      <c r="Q56" s="43"/>
      <c r="R56" s="175" t="str">
        <f t="shared" si="18"/>
        <v/>
      </c>
      <c r="S56" s="175"/>
      <c r="T56" s="43"/>
      <c r="U56" s="175" t="str">
        <f t="shared" si="19"/>
        <v/>
      </c>
      <c r="V56" s="175"/>
      <c r="W56" s="43"/>
      <c r="X56" s="175" t="str">
        <f t="shared" si="20"/>
        <v/>
      </c>
      <c r="Y56" s="175"/>
      <c r="Z56" s="43"/>
      <c r="AA56" s="175" t="str">
        <f t="shared" si="21"/>
        <v/>
      </c>
      <c r="AB56" s="175"/>
      <c r="AC56" s="43"/>
      <c r="AD56" s="175" t="str">
        <f t="shared" si="22"/>
        <v/>
      </c>
      <c r="AE56" s="175"/>
      <c r="AF56" s="43"/>
      <c r="AG56" s="175" t="str">
        <f t="shared" si="23"/>
        <v/>
      </c>
      <c r="AH56" s="181"/>
    </row>
    <row r="57" spans="1:34" ht="15.95" customHeight="1">
      <c r="A57" s="192"/>
      <c r="B57" s="167"/>
      <c r="C57" s="80">
        <v>14</v>
      </c>
      <c r="D57" s="184"/>
      <c r="E57" s="184"/>
      <c r="F57" s="184"/>
      <c r="G57" s="184"/>
      <c r="H57" s="184"/>
      <c r="I57" s="184"/>
      <c r="J57" s="184"/>
      <c r="K57" s="43"/>
      <c r="L57" s="43"/>
      <c r="M57" s="91" t="str">
        <f t="shared" si="16"/>
        <v/>
      </c>
      <c r="N57" s="91"/>
      <c r="O57" s="175" t="str">
        <f t="shared" si="17"/>
        <v/>
      </c>
      <c r="P57" s="175"/>
      <c r="Q57" s="43"/>
      <c r="R57" s="175" t="str">
        <f t="shared" si="18"/>
        <v/>
      </c>
      <c r="S57" s="175"/>
      <c r="T57" s="43"/>
      <c r="U57" s="175" t="str">
        <f t="shared" si="19"/>
        <v/>
      </c>
      <c r="V57" s="175"/>
      <c r="W57" s="43"/>
      <c r="X57" s="175" t="str">
        <f t="shared" si="20"/>
        <v/>
      </c>
      <c r="Y57" s="175"/>
      <c r="Z57" s="43"/>
      <c r="AA57" s="175" t="str">
        <f t="shared" si="21"/>
        <v/>
      </c>
      <c r="AB57" s="175"/>
      <c r="AC57" s="43"/>
      <c r="AD57" s="175" t="str">
        <f t="shared" si="22"/>
        <v/>
      </c>
      <c r="AE57" s="175"/>
      <c r="AF57" s="43"/>
      <c r="AG57" s="175" t="str">
        <f t="shared" si="23"/>
        <v/>
      </c>
      <c r="AH57" s="181"/>
    </row>
    <row r="58" spans="1:34" ht="15.95" customHeight="1">
      <c r="A58" s="192"/>
      <c r="B58" s="167"/>
      <c r="C58" s="79">
        <v>15</v>
      </c>
      <c r="D58" s="184"/>
      <c r="E58" s="184"/>
      <c r="F58" s="184"/>
      <c r="G58" s="184"/>
      <c r="H58" s="184"/>
      <c r="I58" s="184"/>
      <c r="J58" s="184"/>
      <c r="K58" s="43"/>
      <c r="L58" s="43"/>
      <c r="M58" s="91" t="str">
        <f t="shared" si="16"/>
        <v/>
      </c>
      <c r="N58" s="91"/>
      <c r="O58" s="175" t="str">
        <f t="shared" si="17"/>
        <v/>
      </c>
      <c r="P58" s="175"/>
      <c r="Q58" s="43"/>
      <c r="R58" s="175" t="str">
        <f t="shared" si="18"/>
        <v/>
      </c>
      <c r="S58" s="175"/>
      <c r="T58" s="43"/>
      <c r="U58" s="175" t="str">
        <f t="shared" si="19"/>
        <v/>
      </c>
      <c r="V58" s="175"/>
      <c r="W58" s="43"/>
      <c r="X58" s="175" t="str">
        <f t="shared" si="20"/>
        <v/>
      </c>
      <c r="Y58" s="175"/>
      <c r="Z58" s="43"/>
      <c r="AA58" s="175" t="str">
        <f t="shared" si="21"/>
        <v/>
      </c>
      <c r="AB58" s="175"/>
      <c r="AC58" s="43"/>
      <c r="AD58" s="175" t="str">
        <f t="shared" si="22"/>
        <v/>
      </c>
      <c r="AE58" s="175"/>
      <c r="AF58" s="43"/>
      <c r="AG58" s="175" t="str">
        <f t="shared" si="23"/>
        <v/>
      </c>
      <c r="AH58" s="181"/>
    </row>
    <row r="59" spans="1:34" ht="15.95" customHeight="1">
      <c r="A59" s="192"/>
      <c r="B59" s="167" t="s">
        <v>59</v>
      </c>
      <c r="C59" s="79">
        <v>1</v>
      </c>
      <c r="D59" s="184"/>
      <c r="E59" s="184"/>
      <c r="F59" s="184"/>
      <c r="G59" s="184"/>
      <c r="H59" s="184"/>
      <c r="I59" s="184"/>
      <c r="J59" s="184"/>
      <c r="K59" s="43"/>
      <c r="L59" s="43"/>
      <c r="M59" s="91" t="str">
        <f t="shared" si="16"/>
        <v/>
      </c>
      <c r="N59" s="91"/>
      <c r="O59" s="175" t="str">
        <f t="shared" si="17"/>
        <v/>
      </c>
      <c r="P59" s="175"/>
      <c r="Q59" s="43"/>
      <c r="R59" s="175" t="str">
        <f t="shared" si="18"/>
        <v/>
      </c>
      <c r="S59" s="175"/>
      <c r="T59" s="43"/>
      <c r="U59" s="175" t="str">
        <f t="shared" si="19"/>
        <v/>
      </c>
      <c r="V59" s="175"/>
      <c r="W59" s="43"/>
      <c r="X59" s="175" t="str">
        <f t="shared" si="20"/>
        <v/>
      </c>
      <c r="Y59" s="175"/>
      <c r="Z59" s="43"/>
      <c r="AA59" s="175" t="str">
        <f t="shared" si="21"/>
        <v/>
      </c>
      <c r="AB59" s="175"/>
      <c r="AC59" s="43"/>
      <c r="AD59" s="175" t="str">
        <f t="shared" si="22"/>
        <v/>
      </c>
      <c r="AE59" s="175"/>
      <c r="AF59" s="43"/>
      <c r="AG59" s="175" t="str">
        <f t="shared" si="23"/>
        <v/>
      </c>
      <c r="AH59" s="181"/>
    </row>
    <row r="60" spans="1:34" ht="15.95" customHeight="1">
      <c r="A60" s="192"/>
      <c r="B60" s="167"/>
      <c r="C60" s="80">
        <v>2</v>
      </c>
      <c r="D60" s="184"/>
      <c r="E60" s="184"/>
      <c r="F60" s="184"/>
      <c r="G60" s="184"/>
      <c r="H60" s="184"/>
      <c r="I60" s="184"/>
      <c r="J60" s="184"/>
      <c r="K60" s="43"/>
      <c r="L60" s="43"/>
      <c r="M60" s="91" t="str">
        <f t="shared" si="16"/>
        <v/>
      </c>
      <c r="N60" s="91"/>
      <c r="O60" s="175" t="str">
        <f t="shared" si="17"/>
        <v/>
      </c>
      <c r="P60" s="175"/>
      <c r="Q60" s="43"/>
      <c r="R60" s="175" t="str">
        <f t="shared" si="18"/>
        <v/>
      </c>
      <c r="S60" s="175"/>
      <c r="T60" s="43"/>
      <c r="U60" s="175" t="str">
        <f t="shared" si="19"/>
        <v/>
      </c>
      <c r="V60" s="175"/>
      <c r="W60" s="43"/>
      <c r="X60" s="175" t="str">
        <f t="shared" si="20"/>
        <v/>
      </c>
      <c r="Y60" s="175"/>
      <c r="Z60" s="43"/>
      <c r="AA60" s="175" t="str">
        <f t="shared" si="21"/>
        <v/>
      </c>
      <c r="AB60" s="175"/>
      <c r="AC60" s="43"/>
      <c r="AD60" s="175" t="str">
        <f t="shared" si="22"/>
        <v/>
      </c>
      <c r="AE60" s="175"/>
      <c r="AF60" s="43"/>
      <c r="AG60" s="175" t="str">
        <f t="shared" si="23"/>
        <v/>
      </c>
      <c r="AH60" s="181"/>
    </row>
    <row r="61" spans="1:34" ht="15.95" customHeight="1">
      <c r="A61" s="192"/>
      <c r="B61" s="167"/>
      <c r="C61" s="79">
        <v>3</v>
      </c>
      <c r="D61" s="184"/>
      <c r="E61" s="184"/>
      <c r="F61" s="184"/>
      <c r="G61" s="184"/>
      <c r="H61" s="184"/>
      <c r="I61" s="184"/>
      <c r="J61" s="184"/>
      <c r="K61" s="43"/>
      <c r="L61" s="43"/>
      <c r="M61" s="91" t="str">
        <f t="shared" si="16"/>
        <v/>
      </c>
      <c r="N61" s="91"/>
      <c r="O61" s="175" t="str">
        <f t="shared" si="17"/>
        <v/>
      </c>
      <c r="P61" s="175"/>
      <c r="Q61" s="43"/>
      <c r="R61" s="175" t="str">
        <f t="shared" si="18"/>
        <v/>
      </c>
      <c r="S61" s="175"/>
      <c r="T61" s="43"/>
      <c r="U61" s="175" t="str">
        <f t="shared" si="19"/>
        <v/>
      </c>
      <c r="V61" s="175"/>
      <c r="W61" s="43"/>
      <c r="X61" s="175" t="str">
        <f t="shared" si="20"/>
        <v/>
      </c>
      <c r="Y61" s="175"/>
      <c r="Z61" s="43"/>
      <c r="AA61" s="175" t="str">
        <f t="shared" si="21"/>
        <v/>
      </c>
      <c r="AB61" s="175"/>
      <c r="AC61" s="43"/>
      <c r="AD61" s="175" t="str">
        <f t="shared" si="22"/>
        <v/>
      </c>
      <c r="AE61" s="175"/>
      <c r="AF61" s="43"/>
      <c r="AG61" s="175" t="str">
        <f t="shared" si="23"/>
        <v/>
      </c>
      <c r="AH61" s="181"/>
    </row>
    <row r="62" spans="1:34" ht="15.95" customHeight="1">
      <c r="A62" s="192"/>
      <c r="B62" s="167"/>
      <c r="C62" s="80">
        <v>4</v>
      </c>
      <c r="D62" s="184"/>
      <c r="E62" s="184"/>
      <c r="F62" s="184"/>
      <c r="G62" s="184"/>
      <c r="H62" s="184"/>
      <c r="I62" s="184"/>
      <c r="J62" s="184"/>
      <c r="K62" s="43"/>
      <c r="L62" s="43"/>
      <c r="M62" s="91" t="str">
        <f t="shared" si="16"/>
        <v/>
      </c>
      <c r="N62" s="91"/>
      <c r="O62" s="175" t="str">
        <f t="shared" si="17"/>
        <v/>
      </c>
      <c r="P62" s="175"/>
      <c r="Q62" s="43"/>
      <c r="R62" s="175" t="str">
        <f t="shared" si="18"/>
        <v/>
      </c>
      <c r="S62" s="175"/>
      <c r="T62" s="43"/>
      <c r="U62" s="175" t="str">
        <f t="shared" si="19"/>
        <v/>
      </c>
      <c r="V62" s="175"/>
      <c r="W62" s="43"/>
      <c r="X62" s="175" t="str">
        <f t="shared" si="20"/>
        <v/>
      </c>
      <c r="Y62" s="175"/>
      <c r="Z62" s="43"/>
      <c r="AA62" s="175" t="str">
        <f t="shared" si="21"/>
        <v/>
      </c>
      <c r="AB62" s="175"/>
      <c r="AC62" s="43"/>
      <c r="AD62" s="175" t="str">
        <f t="shared" si="22"/>
        <v/>
      </c>
      <c r="AE62" s="175"/>
      <c r="AF62" s="43"/>
      <c r="AG62" s="175" t="str">
        <f t="shared" si="23"/>
        <v/>
      </c>
      <c r="AH62" s="181"/>
    </row>
    <row r="63" spans="1:34" ht="15.95" customHeight="1">
      <c r="A63" s="192"/>
      <c r="B63" s="167"/>
      <c r="C63" s="79">
        <v>5</v>
      </c>
      <c r="D63" s="184"/>
      <c r="E63" s="184"/>
      <c r="F63" s="184"/>
      <c r="G63" s="184"/>
      <c r="H63" s="184"/>
      <c r="I63" s="184"/>
      <c r="J63" s="184"/>
      <c r="K63" s="43"/>
      <c r="L63" s="43"/>
      <c r="M63" s="91" t="str">
        <f t="shared" si="16"/>
        <v/>
      </c>
      <c r="N63" s="91"/>
      <c r="O63" s="175" t="str">
        <f t="shared" si="17"/>
        <v/>
      </c>
      <c r="P63" s="175"/>
      <c r="Q63" s="43"/>
      <c r="R63" s="175" t="str">
        <f t="shared" si="18"/>
        <v/>
      </c>
      <c r="S63" s="175"/>
      <c r="T63" s="43"/>
      <c r="U63" s="175" t="str">
        <f t="shared" si="19"/>
        <v/>
      </c>
      <c r="V63" s="175"/>
      <c r="W63" s="43"/>
      <c r="X63" s="175" t="str">
        <f t="shared" si="20"/>
        <v/>
      </c>
      <c r="Y63" s="175"/>
      <c r="Z63" s="43"/>
      <c r="AA63" s="175" t="str">
        <f t="shared" si="21"/>
        <v/>
      </c>
      <c r="AB63" s="175"/>
      <c r="AC63" s="43"/>
      <c r="AD63" s="175" t="str">
        <f t="shared" si="22"/>
        <v/>
      </c>
      <c r="AE63" s="175"/>
      <c r="AF63" s="43"/>
      <c r="AG63" s="175" t="str">
        <f t="shared" si="23"/>
        <v/>
      </c>
      <c r="AH63" s="181"/>
    </row>
    <row r="64" spans="1:34" ht="15.95" customHeight="1">
      <c r="A64" s="192"/>
      <c r="B64" s="167"/>
      <c r="C64" s="80">
        <v>6</v>
      </c>
      <c r="D64" s="184"/>
      <c r="E64" s="184"/>
      <c r="F64" s="184"/>
      <c r="G64" s="184"/>
      <c r="H64" s="184"/>
      <c r="I64" s="184"/>
      <c r="J64" s="184"/>
      <c r="K64" s="43"/>
      <c r="L64" s="43"/>
      <c r="M64" s="91" t="str">
        <f t="shared" si="16"/>
        <v/>
      </c>
      <c r="N64" s="91"/>
      <c r="O64" s="175" t="str">
        <f t="shared" si="17"/>
        <v/>
      </c>
      <c r="P64" s="175"/>
      <c r="Q64" s="43"/>
      <c r="R64" s="175" t="str">
        <f t="shared" si="18"/>
        <v/>
      </c>
      <c r="S64" s="175"/>
      <c r="T64" s="43"/>
      <c r="U64" s="175" t="str">
        <f t="shared" si="19"/>
        <v/>
      </c>
      <c r="V64" s="175"/>
      <c r="W64" s="43"/>
      <c r="X64" s="175" t="str">
        <f t="shared" si="20"/>
        <v/>
      </c>
      <c r="Y64" s="175"/>
      <c r="Z64" s="43"/>
      <c r="AA64" s="175" t="str">
        <f t="shared" si="21"/>
        <v/>
      </c>
      <c r="AB64" s="175"/>
      <c r="AC64" s="43"/>
      <c r="AD64" s="175" t="str">
        <f t="shared" si="22"/>
        <v/>
      </c>
      <c r="AE64" s="175"/>
      <c r="AF64" s="43"/>
      <c r="AG64" s="175" t="str">
        <f t="shared" si="23"/>
        <v/>
      </c>
      <c r="AH64" s="181"/>
    </row>
    <row r="65" spans="1:34" ht="15.95" customHeight="1">
      <c r="A65" s="192"/>
      <c r="B65" s="167"/>
      <c r="C65" s="79">
        <v>7</v>
      </c>
      <c r="D65" s="184"/>
      <c r="E65" s="184"/>
      <c r="F65" s="184"/>
      <c r="G65" s="184"/>
      <c r="H65" s="184"/>
      <c r="I65" s="184"/>
      <c r="J65" s="184"/>
      <c r="K65" s="43"/>
      <c r="L65" s="43"/>
      <c r="M65" s="91" t="str">
        <f t="shared" si="16"/>
        <v/>
      </c>
      <c r="N65" s="91"/>
      <c r="O65" s="175" t="str">
        <f t="shared" si="17"/>
        <v/>
      </c>
      <c r="P65" s="175"/>
      <c r="Q65" s="43"/>
      <c r="R65" s="175" t="str">
        <f t="shared" si="18"/>
        <v/>
      </c>
      <c r="S65" s="175"/>
      <c r="T65" s="43"/>
      <c r="U65" s="175" t="str">
        <f t="shared" si="19"/>
        <v/>
      </c>
      <c r="V65" s="175"/>
      <c r="W65" s="43"/>
      <c r="X65" s="175" t="str">
        <f t="shared" si="20"/>
        <v/>
      </c>
      <c r="Y65" s="175"/>
      <c r="Z65" s="43"/>
      <c r="AA65" s="175" t="str">
        <f t="shared" si="21"/>
        <v/>
      </c>
      <c r="AB65" s="175"/>
      <c r="AC65" s="43"/>
      <c r="AD65" s="175" t="str">
        <f t="shared" si="22"/>
        <v/>
      </c>
      <c r="AE65" s="175"/>
      <c r="AF65" s="43"/>
      <c r="AG65" s="175" t="str">
        <f t="shared" si="23"/>
        <v/>
      </c>
      <c r="AH65" s="181"/>
    </row>
    <row r="66" spans="1:34" ht="15.95" customHeight="1">
      <c r="A66" s="192"/>
      <c r="B66" s="167"/>
      <c r="C66" s="80">
        <v>8</v>
      </c>
      <c r="D66" s="184"/>
      <c r="E66" s="184"/>
      <c r="F66" s="184"/>
      <c r="G66" s="184"/>
      <c r="H66" s="184"/>
      <c r="I66" s="184"/>
      <c r="J66" s="184"/>
      <c r="K66" s="43"/>
      <c r="L66" s="43"/>
      <c r="M66" s="91" t="str">
        <f t="shared" si="16"/>
        <v/>
      </c>
      <c r="N66" s="91"/>
      <c r="O66" s="175" t="str">
        <f t="shared" si="17"/>
        <v/>
      </c>
      <c r="P66" s="175"/>
      <c r="Q66" s="43"/>
      <c r="R66" s="175" t="str">
        <f t="shared" si="18"/>
        <v/>
      </c>
      <c r="S66" s="175"/>
      <c r="T66" s="43"/>
      <c r="U66" s="175" t="str">
        <f t="shared" si="19"/>
        <v/>
      </c>
      <c r="V66" s="175"/>
      <c r="W66" s="43"/>
      <c r="X66" s="175" t="str">
        <f t="shared" si="20"/>
        <v/>
      </c>
      <c r="Y66" s="175"/>
      <c r="Z66" s="43"/>
      <c r="AA66" s="175" t="str">
        <f t="shared" si="21"/>
        <v/>
      </c>
      <c r="AB66" s="175"/>
      <c r="AC66" s="43"/>
      <c r="AD66" s="175" t="str">
        <f t="shared" si="22"/>
        <v/>
      </c>
      <c r="AE66" s="175"/>
      <c r="AF66" s="43"/>
      <c r="AG66" s="175" t="str">
        <f t="shared" si="23"/>
        <v/>
      </c>
      <c r="AH66" s="181"/>
    </row>
    <row r="67" spans="1:34" ht="15.95" customHeight="1">
      <c r="A67" s="192"/>
      <c r="B67" s="167"/>
      <c r="C67" s="79">
        <v>9</v>
      </c>
      <c r="D67" s="184"/>
      <c r="E67" s="184"/>
      <c r="F67" s="184"/>
      <c r="G67" s="184"/>
      <c r="H67" s="184"/>
      <c r="I67" s="184"/>
      <c r="J67" s="184"/>
      <c r="K67" s="43"/>
      <c r="L67" s="43"/>
      <c r="M67" s="91" t="str">
        <f t="shared" si="16"/>
        <v/>
      </c>
      <c r="N67" s="91"/>
      <c r="O67" s="175" t="str">
        <f t="shared" si="17"/>
        <v/>
      </c>
      <c r="P67" s="175"/>
      <c r="Q67" s="43"/>
      <c r="R67" s="175" t="str">
        <f t="shared" si="18"/>
        <v/>
      </c>
      <c r="S67" s="175"/>
      <c r="T67" s="43"/>
      <c r="U67" s="175" t="str">
        <f t="shared" si="19"/>
        <v/>
      </c>
      <c r="V67" s="175"/>
      <c r="W67" s="43"/>
      <c r="X67" s="175" t="str">
        <f t="shared" si="20"/>
        <v/>
      </c>
      <c r="Y67" s="175"/>
      <c r="Z67" s="43"/>
      <c r="AA67" s="175" t="str">
        <f t="shared" si="21"/>
        <v/>
      </c>
      <c r="AB67" s="175"/>
      <c r="AC67" s="43"/>
      <c r="AD67" s="175" t="str">
        <f t="shared" si="22"/>
        <v/>
      </c>
      <c r="AE67" s="175"/>
      <c r="AF67" s="43"/>
      <c r="AG67" s="175" t="str">
        <f t="shared" si="23"/>
        <v/>
      </c>
      <c r="AH67" s="181"/>
    </row>
    <row r="68" spans="1:34" ht="15.95" customHeight="1">
      <c r="A68" s="192"/>
      <c r="B68" s="167"/>
      <c r="C68" s="80">
        <v>10</v>
      </c>
      <c r="D68" s="184"/>
      <c r="E68" s="184"/>
      <c r="F68" s="184"/>
      <c r="G68" s="184"/>
      <c r="H68" s="184"/>
      <c r="I68" s="184"/>
      <c r="J68" s="184"/>
      <c r="K68" s="43"/>
      <c r="L68" s="43"/>
      <c r="M68" s="91" t="str">
        <f t="shared" si="16"/>
        <v/>
      </c>
      <c r="N68" s="91"/>
      <c r="O68" s="175" t="str">
        <f t="shared" si="17"/>
        <v/>
      </c>
      <c r="P68" s="175"/>
      <c r="Q68" s="43"/>
      <c r="R68" s="175" t="str">
        <f t="shared" si="18"/>
        <v/>
      </c>
      <c r="S68" s="175"/>
      <c r="T68" s="43"/>
      <c r="U68" s="175" t="str">
        <f t="shared" si="19"/>
        <v/>
      </c>
      <c r="V68" s="175"/>
      <c r="W68" s="43"/>
      <c r="X68" s="175" t="str">
        <f t="shared" si="20"/>
        <v/>
      </c>
      <c r="Y68" s="175"/>
      <c r="Z68" s="43"/>
      <c r="AA68" s="175" t="str">
        <f t="shared" si="21"/>
        <v/>
      </c>
      <c r="AB68" s="175"/>
      <c r="AC68" s="43"/>
      <c r="AD68" s="175" t="str">
        <f t="shared" si="22"/>
        <v/>
      </c>
      <c r="AE68" s="175"/>
      <c r="AF68" s="43"/>
      <c r="AG68" s="175" t="str">
        <f t="shared" si="23"/>
        <v/>
      </c>
      <c r="AH68" s="181"/>
    </row>
    <row r="69" spans="1:34" ht="15.95" customHeight="1">
      <c r="A69" s="192"/>
      <c r="B69" s="167"/>
      <c r="C69" s="79">
        <v>11</v>
      </c>
      <c r="D69" s="184"/>
      <c r="E69" s="184"/>
      <c r="F69" s="184"/>
      <c r="G69" s="184"/>
      <c r="H69" s="184"/>
      <c r="I69" s="184"/>
      <c r="J69" s="184"/>
      <c r="K69" s="43"/>
      <c r="L69" s="43"/>
      <c r="M69" s="91" t="str">
        <f t="shared" si="16"/>
        <v/>
      </c>
      <c r="N69" s="91"/>
      <c r="O69" s="175" t="str">
        <f t="shared" si="17"/>
        <v/>
      </c>
      <c r="P69" s="175"/>
      <c r="Q69" s="43"/>
      <c r="R69" s="175" t="str">
        <f t="shared" si="18"/>
        <v/>
      </c>
      <c r="S69" s="175"/>
      <c r="T69" s="43"/>
      <c r="U69" s="175" t="str">
        <f t="shared" si="19"/>
        <v/>
      </c>
      <c r="V69" s="175"/>
      <c r="W69" s="43"/>
      <c r="X69" s="175" t="str">
        <f t="shared" si="20"/>
        <v/>
      </c>
      <c r="Y69" s="175"/>
      <c r="Z69" s="43"/>
      <c r="AA69" s="175" t="str">
        <f t="shared" si="21"/>
        <v/>
      </c>
      <c r="AB69" s="175"/>
      <c r="AC69" s="43"/>
      <c r="AD69" s="175" t="str">
        <f t="shared" si="22"/>
        <v/>
      </c>
      <c r="AE69" s="175"/>
      <c r="AF69" s="43"/>
      <c r="AG69" s="175" t="str">
        <f t="shared" si="23"/>
        <v/>
      </c>
      <c r="AH69" s="181"/>
    </row>
    <row r="70" spans="1:34" ht="15.95" customHeight="1">
      <c r="A70" s="192"/>
      <c r="B70" s="167"/>
      <c r="C70" s="80">
        <v>12</v>
      </c>
      <c r="D70" s="184"/>
      <c r="E70" s="184"/>
      <c r="F70" s="184"/>
      <c r="G70" s="184"/>
      <c r="H70" s="184"/>
      <c r="I70" s="184"/>
      <c r="J70" s="184"/>
      <c r="K70" s="43"/>
      <c r="L70" s="43"/>
      <c r="M70" s="91" t="str">
        <f t="shared" si="16"/>
        <v/>
      </c>
      <c r="N70" s="91"/>
      <c r="O70" s="175" t="str">
        <f t="shared" si="17"/>
        <v/>
      </c>
      <c r="P70" s="175"/>
      <c r="Q70" s="43"/>
      <c r="R70" s="175" t="str">
        <f t="shared" si="18"/>
        <v/>
      </c>
      <c r="S70" s="175"/>
      <c r="T70" s="43"/>
      <c r="U70" s="175" t="str">
        <f t="shared" si="19"/>
        <v/>
      </c>
      <c r="V70" s="175"/>
      <c r="W70" s="43"/>
      <c r="X70" s="175" t="str">
        <f t="shared" si="20"/>
        <v/>
      </c>
      <c r="Y70" s="175"/>
      <c r="Z70" s="43"/>
      <c r="AA70" s="175" t="str">
        <f t="shared" si="21"/>
        <v/>
      </c>
      <c r="AB70" s="175"/>
      <c r="AC70" s="43"/>
      <c r="AD70" s="175" t="str">
        <f t="shared" si="22"/>
        <v/>
      </c>
      <c r="AE70" s="175"/>
      <c r="AF70" s="43"/>
      <c r="AG70" s="175" t="str">
        <f t="shared" si="23"/>
        <v/>
      </c>
      <c r="AH70" s="181"/>
    </row>
    <row r="71" spans="1:34" ht="15.95" customHeight="1">
      <c r="A71" s="192"/>
      <c r="B71" s="167"/>
      <c r="C71" s="79">
        <v>13</v>
      </c>
      <c r="D71" s="184"/>
      <c r="E71" s="184"/>
      <c r="F71" s="184"/>
      <c r="G71" s="184"/>
      <c r="H71" s="184"/>
      <c r="I71" s="184"/>
      <c r="J71" s="184"/>
      <c r="K71" s="43"/>
      <c r="L71" s="43"/>
      <c r="M71" s="91" t="str">
        <f t="shared" si="16"/>
        <v/>
      </c>
      <c r="N71" s="91"/>
      <c r="O71" s="175" t="str">
        <f t="shared" si="17"/>
        <v/>
      </c>
      <c r="P71" s="175"/>
      <c r="Q71" s="43"/>
      <c r="R71" s="175" t="str">
        <f t="shared" si="18"/>
        <v/>
      </c>
      <c r="S71" s="175"/>
      <c r="T71" s="43"/>
      <c r="U71" s="175" t="str">
        <f t="shared" si="19"/>
        <v/>
      </c>
      <c r="V71" s="175"/>
      <c r="W71" s="43"/>
      <c r="X71" s="175" t="str">
        <f t="shared" si="20"/>
        <v/>
      </c>
      <c r="Y71" s="175"/>
      <c r="Z71" s="43"/>
      <c r="AA71" s="175" t="str">
        <f t="shared" si="21"/>
        <v/>
      </c>
      <c r="AB71" s="175"/>
      <c r="AC71" s="43"/>
      <c r="AD71" s="175" t="str">
        <f t="shared" si="22"/>
        <v/>
      </c>
      <c r="AE71" s="175"/>
      <c r="AF71" s="43"/>
      <c r="AG71" s="175" t="str">
        <f t="shared" si="23"/>
        <v/>
      </c>
      <c r="AH71" s="181"/>
    </row>
    <row r="72" spans="1:34" ht="15.95" customHeight="1">
      <c r="A72" s="192"/>
      <c r="B72" s="167"/>
      <c r="C72" s="80">
        <v>14</v>
      </c>
      <c r="D72" s="184"/>
      <c r="E72" s="184"/>
      <c r="F72" s="184"/>
      <c r="G72" s="184"/>
      <c r="H72" s="184"/>
      <c r="I72" s="184"/>
      <c r="J72" s="184"/>
      <c r="K72" s="43"/>
      <c r="L72" s="43"/>
      <c r="M72" s="91" t="str">
        <f t="shared" si="16"/>
        <v/>
      </c>
      <c r="N72" s="91"/>
      <c r="O72" s="175" t="str">
        <f t="shared" si="17"/>
        <v/>
      </c>
      <c r="P72" s="175"/>
      <c r="Q72" s="43"/>
      <c r="R72" s="175" t="str">
        <f t="shared" si="18"/>
        <v/>
      </c>
      <c r="S72" s="175"/>
      <c r="T72" s="43"/>
      <c r="U72" s="175" t="str">
        <f t="shared" si="19"/>
        <v/>
      </c>
      <c r="V72" s="175"/>
      <c r="W72" s="43"/>
      <c r="X72" s="175" t="str">
        <f t="shared" si="20"/>
        <v/>
      </c>
      <c r="Y72" s="175"/>
      <c r="Z72" s="43"/>
      <c r="AA72" s="175" t="str">
        <f t="shared" si="21"/>
        <v/>
      </c>
      <c r="AB72" s="175"/>
      <c r="AC72" s="43"/>
      <c r="AD72" s="175" t="str">
        <f t="shared" si="22"/>
        <v/>
      </c>
      <c r="AE72" s="175"/>
      <c r="AF72" s="43"/>
      <c r="AG72" s="175" t="str">
        <f t="shared" si="23"/>
        <v/>
      </c>
      <c r="AH72" s="181"/>
    </row>
    <row r="73" spans="1:34" ht="15.95" customHeight="1">
      <c r="A73" s="192"/>
      <c r="B73" s="167"/>
      <c r="C73" s="79">
        <v>15</v>
      </c>
      <c r="D73" s="184"/>
      <c r="E73" s="184"/>
      <c r="F73" s="184"/>
      <c r="G73" s="184"/>
      <c r="H73" s="184"/>
      <c r="I73" s="184"/>
      <c r="J73" s="184"/>
      <c r="K73" s="43"/>
      <c r="L73" s="43"/>
      <c r="M73" s="91" t="str">
        <f t="shared" si="16"/>
        <v/>
      </c>
      <c r="N73" s="91"/>
      <c r="O73" s="175" t="str">
        <f t="shared" si="17"/>
        <v/>
      </c>
      <c r="P73" s="175"/>
      <c r="Q73" s="43"/>
      <c r="R73" s="175" t="str">
        <f t="shared" si="18"/>
        <v/>
      </c>
      <c r="S73" s="175"/>
      <c r="T73" s="43"/>
      <c r="U73" s="175" t="str">
        <f t="shared" si="19"/>
        <v/>
      </c>
      <c r="V73" s="175"/>
      <c r="W73" s="43"/>
      <c r="X73" s="175" t="str">
        <f t="shared" si="20"/>
        <v/>
      </c>
      <c r="Y73" s="175"/>
      <c r="Z73" s="43"/>
      <c r="AA73" s="175" t="str">
        <f t="shared" si="21"/>
        <v/>
      </c>
      <c r="AB73" s="175"/>
      <c r="AC73" s="43"/>
      <c r="AD73" s="175" t="str">
        <f t="shared" si="22"/>
        <v/>
      </c>
      <c r="AE73" s="175"/>
      <c r="AF73" s="43"/>
      <c r="AG73" s="175" t="str">
        <f t="shared" si="23"/>
        <v/>
      </c>
      <c r="AH73" s="181"/>
    </row>
    <row r="74" spans="1:34" ht="15.95" customHeight="1">
      <c r="A74" s="192"/>
      <c r="B74" s="167" t="s">
        <v>100</v>
      </c>
      <c r="C74" s="186" t="s">
        <v>83</v>
      </c>
      <c r="D74" s="184"/>
      <c r="E74" s="184"/>
      <c r="F74" s="184"/>
      <c r="G74" s="184"/>
      <c r="H74" s="184"/>
      <c r="I74" s="184"/>
      <c r="J74" s="184"/>
      <c r="K74" s="43"/>
      <c r="L74" s="43"/>
      <c r="M74" s="91" t="str">
        <f t="shared" si="16"/>
        <v/>
      </c>
      <c r="N74" s="91"/>
      <c r="O74" s="175" t="str">
        <f t="shared" si="17"/>
        <v/>
      </c>
      <c r="P74" s="175"/>
      <c r="Q74" s="43"/>
      <c r="R74" s="175" t="str">
        <f t="shared" si="18"/>
        <v/>
      </c>
      <c r="S74" s="175"/>
      <c r="T74" s="43"/>
      <c r="U74" s="175" t="str">
        <f t="shared" si="19"/>
        <v/>
      </c>
      <c r="V74" s="175"/>
      <c r="W74" s="43"/>
      <c r="X74" s="175" t="str">
        <f t="shared" si="20"/>
        <v/>
      </c>
      <c r="Y74" s="175"/>
      <c r="Z74" s="43"/>
      <c r="AA74" s="175" t="str">
        <f t="shared" si="21"/>
        <v/>
      </c>
      <c r="AB74" s="175"/>
      <c r="AC74" s="43"/>
      <c r="AD74" s="175" t="str">
        <f t="shared" si="22"/>
        <v/>
      </c>
      <c r="AE74" s="175"/>
      <c r="AF74" s="43"/>
      <c r="AG74" s="175" t="str">
        <f t="shared" si="23"/>
        <v/>
      </c>
      <c r="AH74" s="181"/>
    </row>
    <row r="75" spans="1:34" ht="15.95" customHeight="1">
      <c r="A75" s="192"/>
      <c r="B75" s="167"/>
      <c r="C75" s="187"/>
      <c r="D75" s="184"/>
      <c r="E75" s="184"/>
      <c r="F75" s="184"/>
      <c r="G75" s="184"/>
      <c r="H75" s="184"/>
      <c r="I75" s="184"/>
      <c r="J75" s="184"/>
      <c r="K75" s="43"/>
      <c r="L75" s="43"/>
      <c r="M75" s="91" t="str">
        <f t="shared" si="16"/>
        <v/>
      </c>
      <c r="N75" s="91"/>
      <c r="O75" s="175" t="str">
        <f t="shared" si="17"/>
        <v/>
      </c>
      <c r="P75" s="175"/>
      <c r="Q75" s="43"/>
      <c r="R75" s="175" t="str">
        <f t="shared" si="18"/>
        <v/>
      </c>
      <c r="S75" s="175"/>
      <c r="T75" s="43"/>
      <c r="U75" s="175" t="str">
        <f t="shared" si="19"/>
        <v/>
      </c>
      <c r="V75" s="175"/>
      <c r="W75" s="43"/>
      <c r="X75" s="175" t="str">
        <f t="shared" si="20"/>
        <v/>
      </c>
      <c r="Y75" s="175"/>
      <c r="Z75" s="43"/>
      <c r="AA75" s="175" t="str">
        <f t="shared" si="21"/>
        <v/>
      </c>
      <c r="AB75" s="175"/>
      <c r="AC75" s="43"/>
      <c r="AD75" s="175" t="str">
        <f t="shared" si="22"/>
        <v/>
      </c>
      <c r="AE75" s="175"/>
      <c r="AF75" s="43"/>
      <c r="AG75" s="175" t="str">
        <f t="shared" si="23"/>
        <v/>
      </c>
      <c r="AH75" s="181"/>
    </row>
    <row r="76" spans="1:34" ht="15.95" customHeight="1">
      <c r="A76" s="192"/>
      <c r="B76" s="167"/>
      <c r="C76" s="187"/>
      <c r="D76" s="184"/>
      <c r="E76" s="184"/>
      <c r="F76" s="184"/>
      <c r="G76" s="184"/>
      <c r="H76" s="184"/>
      <c r="I76" s="184"/>
      <c r="J76" s="184"/>
      <c r="K76" s="43"/>
      <c r="L76" s="43"/>
      <c r="M76" s="91" t="str">
        <f t="shared" si="16"/>
        <v/>
      </c>
      <c r="N76" s="91"/>
      <c r="O76" s="175" t="str">
        <f t="shared" si="17"/>
        <v/>
      </c>
      <c r="P76" s="175"/>
      <c r="Q76" s="43"/>
      <c r="R76" s="175" t="str">
        <f t="shared" si="18"/>
        <v/>
      </c>
      <c r="S76" s="175"/>
      <c r="T76" s="43"/>
      <c r="U76" s="175" t="str">
        <f t="shared" si="19"/>
        <v/>
      </c>
      <c r="V76" s="175"/>
      <c r="W76" s="43"/>
      <c r="X76" s="175" t="str">
        <f t="shared" si="20"/>
        <v/>
      </c>
      <c r="Y76" s="175"/>
      <c r="Z76" s="43"/>
      <c r="AA76" s="175" t="str">
        <f t="shared" si="21"/>
        <v/>
      </c>
      <c r="AB76" s="175"/>
      <c r="AC76" s="43"/>
      <c r="AD76" s="175" t="str">
        <f t="shared" si="22"/>
        <v/>
      </c>
      <c r="AE76" s="175"/>
      <c r="AF76" s="43"/>
      <c r="AG76" s="175" t="str">
        <f t="shared" si="23"/>
        <v/>
      </c>
      <c r="AH76" s="181"/>
    </row>
    <row r="77" spans="1:34" ht="15.95" customHeight="1">
      <c r="A77" s="192"/>
      <c r="B77" s="167"/>
      <c r="C77" s="187"/>
      <c r="D77" s="184"/>
      <c r="E77" s="184"/>
      <c r="F77" s="184"/>
      <c r="G77" s="184"/>
      <c r="H77" s="184"/>
      <c r="I77" s="184"/>
      <c r="J77" s="184"/>
      <c r="K77" s="43"/>
      <c r="L77" s="43"/>
      <c r="M77" s="91" t="str">
        <f t="shared" si="16"/>
        <v/>
      </c>
      <c r="N77" s="91"/>
      <c r="O77" s="175" t="str">
        <f t="shared" si="17"/>
        <v/>
      </c>
      <c r="P77" s="175"/>
      <c r="Q77" s="43"/>
      <c r="R77" s="175" t="str">
        <f t="shared" si="18"/>
        <v/>
      </c>
      <c r="S77" s="175"/>
      <c r="T77" s="43"/>
      <c r="U77" s="175" t="str">
        <f t="shared" si="19"/>
        <v/>
      </c>
      <c r="V77" s="175"/>
      <c r="W77" s="43"/>
      <c r="X77" s="175" t="str">
        <f t="shared" si="20"/>
        <v/>
      </c>
      <c r="Y77" s="175"/>
      <c r="Z77" s="43"/>
      <c r="AA77" s="175" t="str">
        <f t="shared" si="21"/>
        <v/>
      </c>
      <c r="AB77" s="175"/>
      <c r="AC77" s="43"/>
      <c r="AD77" s="175" t="str">
        <f t="shared" si="22"/>
        <v/>
      </c>
      <c r="AE77" s="175"/>
      <c r="AF77" s="43"/>
      <c r="AG77" s="175" t="str">
        <f t="shared" si="23"/>
        <v/>
      </c>
      <c r="AH77" s="181"/>
    </row>
    <row r="78" spans="1:34" ht="15.95" customHeight="1">
      <c r="A78" s="192"/>
      <c r="B78" s="167"/>
      <c r="C78" s="188"/>
      <c r="D78" s="184"/>
      <c r="E78" s="184"/>
      <c r="F78" s="184"/>
      <c r="G78" s="184"/>
      <c r="H78" s="184"/>
      <c r="I78" s="184"/>
      <c r="J78" s="184"/>
      <c r="K78" s="43"/>
      <c r="L78" s="43"/>
      <c r="M78" s="91" t="str">
        <f t="shared" si="16"/>
        <v/>
      </c>
      <c r="N78" s="91"/>
      <c r="O78" s="175" t="str">
        <f t="shared" si="17"/>
        <v/>
      </c>
      <c r="P78" s="175"/>
      <c r="Q78" s="43"/>
      <c r="R78" s="175" t="str">
        <f t="shared" si="18"/>
        <v/>
      </c>
      <c r="S78" s="175"/>
      <c r="T78" s="43"/>
      <c r="U78" s="175" t="str">
        <f t="shared" si="19"/>
        <v/>
      </c>
      <c r="V78" s="175"/>
      <c r="W78" s="43"/>
      <c r="X78" s="175" t="str">
        <f t="shared" si="20"/>
        <v/>
      </c>
      <c r="Y78" s="175"/>
      <c r="Z78" s="43"/>
      <c r="AA78" s="175" t="str">
        <f t="shared" si="21"/>
        <v/>
      </c>
      <c r="AB78" s="175"/>
      <c r="AC78" s="43"/>
      <c r="AD78" s="175" t="str">
        <f t="shared" si="22"/>
        <v/>
      </c>
      <c r="AE78" s="175"/>
      <c r="AF78" s="43"/>
      <c r="AG78" s="175" t="str">
        <f t="shared" si="23"/>
        <v/>
      </c>
      <c r="AH78" s="181"/>
    </row>
    <row r="79" spans="1:34" ht="15.95" customHeight="1">
      <c r="A79" s="192"/>
      <c r="B79" s="167"/>
      <c r="C79" s="186" t="s">
        <v>84</v>
      </c>
      <c r="D79" s="184"/>
      <c r="E79" s="184"/>
      <c r="F79" s="184"/>
      <c r="G79" s="184"/>
      <c r="H79" s="184"/>
      <c r="I79" s="184"/>
      <c r="J79" s="184"/>
      <c r="K79" s="43"/>
      <c r="L79" s="43"/>
      <c r="M79" s="91" t="str">
        <f t="shared" si="16"/>
        <v/>
      </c>
      <c r="N79" s="91"/>
      <c r="O79" s="175" t="str">
        <f t="shared" si="17"/>
        <v/>
      </c>
      <c r="P79" s="175"/>
      <c r="Q79" s="43"/>
      <c r="R79" s="175" t="str">
        <f t="shared" si="18"/>
        <v/>
      </c>
      <c r="S79" s="175"/>
      <c r="T79" s="43"/>
      <c r="U79" s="175" t="str">
        <f t="shared" si="19"/>
        <v/>
      </c>
      <c r="V79" s="175"/>
      <c r="W79" s="43"/>
      <c r="X79" s="175" t="str">
        <f t="shared" si="20"/>
        <v/>
      </c>
      <c r="Y79" s="175"/>
      <c r="Z79" s="43"/>
      <c r="AA79" s="175" t="str">
        <f t="shared" si="21"/>
        <v/>
      </c>
      <c r="AB79" s="175"/>
      <c r="AC79" s="43"/>
      <c r="AD79" s="175" t="str">
        <f t="shared" si="22"/>
        <v/>
      </c>
      <c r="AE79" s="175"/>
      <c r="AF79" s="43"/>
      <c r="AG79" s="175" t="str">
        <f t="shared" si="23"/>
        <v/>
      </c>
      <c r="AH79" s="181"/>
    </row>
    <row r="80" spans="1:34" ht="15.75" customHeight="1">
      <c r="A80" s="192"/>
      <c r="B80" s="167"/>
      <c r="C80" s="187"/>
      <c r="D80" s="184"/>
      <c r="E80" s="184"/>
      <c r="F80" s="184"/>
      <c r="G80" s="184"/>
      <c r="H80" s="184"/>
      <c r="I80" s="184"/>
      <c r="J80" s="184"/>
      <c r="K80" s="43"/>
      <c r="L80" s="43"/>
      <c r="M80" s="91" t="str">
        <f t="shared" si="16"/>
        <v/>
      </c>
      <c r="N80" s="91"/>
      <c r="O80" s="175" t="str">
        <f t="shared" si="17"/>
        <v/>
      </c>
      <c r="P80" s="175"/>
      <c r="Q80" s="43"/>
      <c r="R80" s="175" t="str">
        <f t="shared" si="18"/>
        <v/>
      </c>
      <c r="S80" s="175"/>
      <c r="T80" s="43"/>
      <c r="U80" s="175" t="str">
        <f t="shared" si="19"/>
        <v/>
      </c>
      <c r="V80" s="175"/>
      <c r="W80" s="43"/>
      <c r="X80" s="175" t="str">
        <f t="shared" si="20"/>
        <v/>
      </c>
      <c r="Y80" s="175"/>
      <c r="Z80" s="43"/>
      <c r="AA80" s="175" t="str">
        <f t="shared" si="21"/>
        <v/>
      </c>
      <c r="AB80" s="175"/>
      <c r="AC80" s="43"/>
      <c r="AD80" s="175" t="str">
        <f t="shared" si="22"/>
        <v/>
      </c>
      <c r="AE80" s="175"/>
      <c r="AF80" s="43"/>
      <c r="AG80" s="175" t="str">
        <f t="shared" si="23"/>
        <v/>
      </c>
      <c r="AH80" s="181"/>
    </row>
    <row r="81" spans="1:34" ht="15.95" customHeight="1">
      <c r="A81" s="192"/>
      <c r="B81" s="167"/>
      <c r="C81" s="187"/>
      <c r="D81" s="184"/>
      <c r="E81" s="184"/>
      <c r="F81" s="184"/>
      <c r="G81" s="184"/>
      <c r="H81" s="184"/>
      <c r="I81" s="184"/>
      <c r="J81" s="184"/>
      <c r="K81" s="43"/>
      <c r="L81" s="43"/>
      <c r="M81" s="91" t="str">
        <f t="shared" si="16"/>
        <v/>
      </c>
      <c r="N81" s="91"/>
      <c r="O81" s="175" t="str">
        <f t="shared" si="17"/>
        <v/>
      </c>
      <c r="P81" s="175"/>
      <c r="Q81" s="43"/>
      <c r="R81" s="175" t="str">
        <f t="shared" si="18"/>
        <v/>
      </c>
      <c r="S81" s="175"/>
      <c r="T81" s="43"/>
      <c r="U81" s="175" t="str">
        <f t="shared" si="19"/>
        <v/>
      </c>
      <c r="V81" s="175"/>
      <c r="W81" s="43"/>
      <c r="X81" s="175" t="str">
        <f t="shared" si="20"/>
        <v/>
      </c>
      <c r="Y81" s="175"/>
      <c r="Z81" s="43"/>
      <c r="AA81" s="175" t="str">
        <f t="shared" si="21"/>
        <v/>
      </c>
      <c r="AB81" s="175"/>
      <c r="AC81" s="43"/>
      <c r="AD81" s="175" t="str">
        <f t="shared" si="22"/>
        <v/>
      </c>
      <c r="AE81" s="175"/>
      <c r="AF81" s="43"/>
      <c r="AG81" s="175" t="str">
        <f t="shared" si="23"/>
        <v/>
      </c>
      <c r="AH81" s="181"/>
    </row>
    <row r="82" spans="1:34" ht="15.95" customHeight="1">
      <c r="A82" s="192"/>
      <c r="B82" s="167"/>
      <c r="C82" s="187"/>
      <c r="D82" s="184"/>
      <c r="E82" s="184"/>
      <c r="F82" s="184"/>
      <c r="G82" s="184"/>
      <c r="H82" s="184"/>
      <c r="I82" s="184"/>
      <c r="J82" s="184"/>
      <c r="K82" s="43"/>
      <c r="L82" s="43"/>
      <c r="M82" s="91" t="str">
        <f t="shared" si="16"/>
        <v/>
      </c>
      <c r="N82" s="91"/>
      <c r="O82" s="175" t="str">
        <f t="shared" si="17"/>
        <v/>
      </c>
      <c r="P82" s="175"/>
      <c r="Q82" s="43"/>
      <c r="R82" s="175" t="str">
        <f t="shared" si="18"/>
        <v/>
      </c>
      <c r="S82" s="175"/>
      <c r="T82" s="43"/>
      <c r="U82" s="175" t="str">
        <f t="shared" si="19"/>
        <v/>
      </c>
      <c r="V82" s="175"/>
      <c r="W82" s="43"/>
      <c r="X82" s="175" t="str">
        <f t="shared" si="20"/>
        <v/>
      </c>
      <c r="Y82" s="175"/>
      <c r="Z82" s="43"/>
      <c r="AA82" s="175" t="str">
        <f t="shared" si="21"/>
        <v/>
      </c>
      <c r="AB82" s="175"/>
      <c r="AC82" s="43"/>
      <c r="AD82" s="175" t="str">
        <f t="shared" si="22"/>
        <v/>
      </c>
      <c r="AE82" s="175"/>
      <c r="AF82" s="43"/>
      <c r="AG82" s="175" t="str">
        <f t="shared" si="23"/>
        <v/>
      </c>
      <c r="AH82" s="181"/>
    </row>
    <row r="83" spans="1:34" ht="15.95" customHeight="1">
      <c r="A83" s="192"/>
      <c r="B83" s="167"/>
      <c r="C83" s="188"/>
      <c r="D83" s="184"/>
      <c r="E83" s="184"/>
      <c r="F83" s="184"/>
      <c r="G83" s="184"/>
      <c r="H83" s="184"/>
      <c r="I83" s="184"/>
      <c r="J83" s="184"/>
      <c r="K83" s="43"/>
      <c r="L83" s="43"/>
      <c r="M83" s="91" t="str">
        <f t="shared" si="16"/>
        <v/>
      </c>
      <c r="N83" s="91"/>
      <c r="O83" s="175" t="str">
        <f t="shared" si="17"/>
        <v/>
      </c>
      <c r="P83" s="175"/>
      <c r="Q83" s="43"/>
      <c r="R83" s="175" t="str">
        <f t="shared" si="18"/>
        <v/>
      </c>
      <c r="S83" s="175"/>
      <c r="T83" s="43"/>
      <c r="U83" s="175" t="str">
        <f t="shared" si="19"/>
        <v/>
      </c>
      <c r="V83" s="175"/>
      <c r="W83" s="43"/>
      <c r="X83" s="175" t="str">
        <f t="shared" si="20"/>
        <v/>
      </c>
      <c r="Y83" s="175"/>
      <c r="Z83" s="43"/>
      <c r="AA83" s="175" t="str">
        <f t="shared" si="21"/>
        <v/>
      </c>
      <c r="AB83" s="175"/>
      <c r="AC83" s="43"/>
      <c r="AD83" s="175" t="str">
        <f t="shared" si="22"/>
        <v/>
      </c>
      <c r="AE83" s="175"/>
      <c r="AF83" s="43"/>
      <c r="AG83" s="175" t="str">
        <f t="shared" si="23"/>
        <v/>
      </c>
      <c r="AH83" s="181"/>
    </row>
    <row r="84" spans="1:34" ht="15.95" customHeight="1">
      <c r="A84" s="192"/>
      <c r="B84" s="167"/>
      <c r="C84" s="186" t="s">
        <v>85</v>
      </c>
      <c r="D84" s="184"/>
      <c r="E84" s="184"/>
      <c r="F84" s="184"/>
      <c r="G84" s="184"/>
      <c r="H84" s="184"/>
      <c r="I84" s="184"/>
      <c r="J84" s="184"/>
      <c r="K84" s="43"/>
      <c r="L84" s="43"/>
      <c r="M84" s="91" t="str">
        <f t="shared" si="16"/>
        <v/>
      </c>
      <c r="N84" s="91"/>
      <c r="O84" s="175" t="str">
        <f t="shared" si="17"/>
        <v/>
      </c>
      <c r="P84" s="175"/>
      <c r="Q84" s="43"/>
      <c r="R84" s="175" t="str">
        <f t="shared" si="18"/>
        <v/>
      </c>
      <c r="S84" s="175"/>
      <c r="T84" s="43"/>
      <c r="U84" s="175" t="str">
        <f t="shared" si="19"/>
        <v/>
      </c>
      <c r="V84" s="175"/>
      <c r="W84" s="43"/>
      <c r="X84" s="175" t="str">
        <f t="shared" si="20"/>
        <v/>
      </c>
      <c r="Y84" s="175"/>
      <c r="Z84" s="43"/>
      <c r="AA84" s="175" t="str">
        <f t="shared" si="21"/>
        <v/>
      </c>
      <c r="AB84" s="175"/>
      <c r="AC84" s="43"/>
      <c r="AD84" s="175" t="str">
        <f t="shared" si="22"/>
        <v/>
      </c>
      <c r="AE84" s="175"/>
      <c r="AF84" s="43"/>
      <c r="AG84" s="175" t="str">
        <f t="shared" si="23"/>
        <v/>
      </c>
      <c r="AH84" s="181"/>
    </row>
    <row r="85" spans="1:34" ht="15.95" customHeight="1">
      <c r="A85" s="192"/>
      <c r="B85" s="167"/>
      <c r="C85" s="187"/>
      <c r="D85" s="184"/>
      <c r="E85" s="184"/>
      <c r="F85" s="184"/>
      <c r="G85" s="184"/>
      <c r="H85" s="184"/>
      <c r="I85" s="184"/>
      <c r="J85" s="184"/>
      <c r="K85" s="43"/>
      <c r="L85" s="43"/>
      <c r="M85" s="91" t="str">
        <f t="shared" si="16"/>
        <v/>
      </c>
      <c r="N85" s="91"/>
      <c r="O85" s="175" t="str">
        <f t="shared" si="17"/>
        <v/>
      </c>
      <c r="P85" s="175"/>
      <c r="Q85" s="43"/>
      <c r="R85" s="175" t="str">
        <f t="shared" si="18"/>
        <v/>
      </c>
      <c r="S85" s="175"/>
      <c r="T85" s="43"/>
      <c r="U85" s="175" t="str">
        <f t="shared" si="19"/>
        <v/>
      </c>
      <c r="V85" s="175"/>
      <c r="W85" s="43"/>
      <c r="X85" s="175" t="str">
        <f t="shared" si="20"/>
        <v/>
      </c>
      <c r="Y85" s="175"/>
      <c r="Z85" s="43"/>
      <c r="AA85" s="175" t="str">
        <f t="shared" si="21"/>
        <v/>
      </c>
      <c r="AB85" s="175"/>
      <c r="AC85" s="43"/>
      <c r="AD85" s="175" t="str">
        <f t="shared" si="22"/>
        <v/>
      </c>
      <c r="AE85" s="175"/>
      <c r="AF85" s="43"/>
      <c r="AG85" s="175" t="str">
        <f t="shared" si="23"/>
        <v/>
      </c>
      <c r="AH85" s="181"/>
    </row>
    <row r="86" spans="1:34" ht="15.95" customHeight="1">
      <c r="A86" s="192"/>
      <c r="B86" s="167"/>
      <c r="C86" s="187"/>
      <c r="D86" s="184"/>
      <c r="E86" s="184"/>
      <c r="F86" s="184"/>
      <c r="G86" s="184"/>
      <c r="H86" s="184"/>
      <c r="I86" s="184"/>
      <c r="J86" s="184"/>
      <c r="K86" s="43"/>
      <c r="L86" s="43"/>
      <c r="M86" s="91" t="str">
        <f t="shared" si="16"/>
        <v/>
      </c>
      <c r="N86" s="91"/>
      <c r="O86" s="175" t="str">
        <f t="shared" si="17"/>
        <v/>
      </c>
      <c r="P86" s="175"/>
      <c r="Q86" s="43"/>
      <c r="R86" s="175" t="str">
        <f t="shared" si="18"/>
        <v/>
      </c>
      <c r="S86" s="175"/>
      <c r="T86" s="43"/>
      <c r="U86" s="175" t="str">
        <f t="shared" si="19"/>
        <v/>
      </c>
      <c r="V86" s="175"/>
      <c r="W86" s="43"/>
      <c r="X86" s="175" t="str">
        <f t="shared" si="20"/>
        <v/>
      </c>
      <c r="Y86" s="175"/>
      <c r="Z86" s="43"/>
      <c r="AA86" s="175" t="str">
        <f t="shared" si="21"/>
        <v/>
      </c>
      <c r="AB86" s="175"/>
      <c r="AC86" s="43"/>
      <c r="AD86" s="175" t="str">
        <f t="shared" si="22"/>
        <v/>
      </c>
      <c r="AE86" s="175"/>
      <c r="AF86" s="43"/>
      <c r="AG86" s="175" t="str">
        <f t="shared" si="23"/>
        <v/>
      </c>
      <c r="AH86" s="181"/>
    </row>
    <row r="87" spans="1:34" ht="15.95" customHeight="1">
      <c r="A87" s="192"/>
      <c r="B87" s="167"/>
      <c r="C87" s="187"/>
      <c r="D87" s="184"/>
      <c r="E87" s="184"/>
      <c r="F87" s="184"/>
      <c r="G87" s="184"/>
      <c r="H87" s="184"/>
      <c r="I87" s="184"/>
      <c r="J87" s="184"/>
      <c r="K87" s="43"/>
      <c r="L87" s="43"/>
      <c r="M87" s="91" t="str">
        <f t="shared" si="16"/>
        <v/>
      </c>
      <c r="N87" s="91"/>
      <c r="O87" s="175" t="str">
        <f t="shared" si="17"/>
        <v/>
      </c>
      <c r="P87" s="175"/>
      <c r="Q87" s="43"/>
      <c r="R87" s="175" t="str">
        <f t="shared" si="18"/>
        <v/>
      </c>
      <c r="S87" s="175"/>
      <c r="T87" s="43"/>
      <c r="U87" s="175" t="str">
        <f t="shared" si="19"/>
        <v/>
      </c>
      <c r="V87" s="175"/>
      <c r="W87" s="43"/>
      <c r="X87" s="175" t="str">
        <f t="shared" si="20"/>
        <v/>
      </c>
      <c r="Y87" s="175"/>
      <c r="Z87" s="43"/>
      <c r="AA87" s="175" t="str">
        <f t="shared" si="21"/>
        <v/>
      </c>
      <c r="AB87" s="175"/>
      <c r="AC87" s="43"/>
      <c r="AD87" s="175" t="str">
        <f t="shared" si="22"/>
        <v/>
      </c>
      <c r="AE87" s="175"/>
      <c r="AF87" s="43"/>
      <c r="AG87" s="175" t="str">
        <f t="shared" si="23"/>
        <v/>
      </c>
      <c r="AH87" s="181"/>
    </row>
    <row r="88" spans="1:34" ht="15.95" customHeight="1">
      <c r="A88" s="192"/>
      <c r="B88" s="167"/>
      <c r="C88" s="188"/>
      <c r="D88" s="184"/>
      <c r="E88" s="184"/>
      <c r="F88" s="184"/>
      <c r="G88" s="184"/>
      <c r="H88" s="184"/>
      <c r="I88" s="184"/>
      <c r="J88" s="184"/>
      <c r="K88" s="43"/>
      <c r="L88" s="43"/>
      <c r="M88" s="93" t="str">
        <f t="shared" si="16"/>
        <v/>
      </c>
      <c r="N88" s="93"/>
      <c r="O88" s="185" t="str">
        <f t="shared" si="17"/>
        <v/>
      </c>
      <c r="P88" s="185"/>
      <c r="Q88" s="43"/>
      <c r="R88" s="175" t="str">
        <f t="shared" si="18"/>
        <v/>
      </c>
      <c r="S88" s="175"/>
      <c r="T88" s="43"/>
      <c r="U88" s="175" t="str">
        <f t="shared" si="19"/>
        <v/>
      </c>
      <c r="V88" s="175"/>
      <c r="W88" s="43"/>
      <c r="X88" s="175" t="str">
        <f t="shared" si="20"/>
        <v/>
      </c>
      <c r="Y88" s="175"/>
      <c r="Z88" s="43"/>
      <c r="AA88" s="175" t="str">
        <f t="shared" si="21"/>
        <v/>
      </c>
      <c r="AB88" s="175"/>
      <c r="AC88" s="43"/>
      <c r="AD88" s="175" t="str">
        <f t="shared" si="22"/>
        <v/>
      </c>
      <c r="AE88" s="175"/>
      <c r="AF88" s="43"/>
      <c r="AG88" s="175" t="str">
        <f t="shared" si="23"/>
        <v/>
      </c>
      <c r="AH88" s="181"/>
    </row>
    <row r="89" spans="1:34" ht="15.95" customHeight="1" thickBot="1">
      <c r="A89" s="193"/>
      <c r="B89" s="182" t="s">
        <v>76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39">
        <f>SUM(M44:M73)+MAX(SUM(M74:M78),SUM(M79:M83),SUM(M84:M88))</f>
        <v>0</v>
      </c>
      <c r="N89" s="139"/>
      <c r="O89" s="139">
        <f>SUM(O44:P73)+MAX(SUM(O74:P78),SUM(O79:P83),SUM(O84:P88))</f>
        <v>0</v>
      </c>
      <c r="P89" s="139"/>
      <c r="Q89" s="77">
        <f>SUM(Q44:Q73)+MAX(SUM(Q74:Q78),SUM(Q79:Q83),SUM(Q84:Q88))</f>
        <v>0</v>
      </c>
      <c r="R89" s="175">
        <f>SUM(R44:S73)+MAX(SUM(R74:S78),SUM(R79:S83),SUM(R84:S88))</f>
        <v>0</v>
      </c>
      <c r="S89" s="139"/>
      <c r="T89" s="77">
        <f>SUM(T44:T73)+MAX(SUM(T74:T78),SUM(T79:T83),SUM(T84:T88))</f>
        <v>0</v>
      </c>
      <c r="U89" s="175">
        <f>SUM(U44:V73)+MAX(SUM(U74:V78),SUM(U79:V83),SUM(U84:V88))</f>
        <v>0</v>
      </c>
      <c r="V89" s="139"/>
      <c r="W89" s="77">
        <f>SUM(W44:W73)+MAX(SUM(W74:W78),SUM(W79:W83),SUM(W84:W88))</f>
        <v>0</v>
      </c>
      <c r="X89" s="175">
        <f>SUM(X44:Y73)+MAX(SUM(X74:Y78),SUM(X79:Y83),SUM(X84:Y88))</f>
        <v>0</v>
      </c>
      <c r="Y89" s="139"/>
      <c r="Z89" s="77">
        <f>SUM(Z44:Z73)+MAX(SUM(Z74:Z78),SUM(Z79:Z83),SUM(Z84:Z88))</f>
        <v>0</v>
      </c>
      <c r="AA89" s="175">
        <f>SUM(AA44:AB73)+MAX(SUM(AA74:AB78),SUM(AA79:AB83),SUM(AA84:AB88))</f>
        <v>0</v>
      </c>
      <c r="AB89" s="139"/>
      <c r="AC89" s="77">
        <f>SUM(AC44:AC73)+MAX(SUM(AC74:AC78),SUM(AC79:AC83),SUM(AC84:AC88))</f>
        <v>0</v>
      </c>
      <c r="AD89" s="175">
        <f>SUM(AD44:AE73)+MAX(SUM(AD74:AE78),SUM(AD79:AE83),SUM(AD84:AE88))</f>
        <v>0</v>
      </c>
      <c r="AE89" s="139"/>
      <c r="AF89" s="77">
        <f>SUM(AF44:AF73)+MAX(SUM(AF74:AF78),SUM(AF79:AF83),SUM(AF84:AF88))</f>
        <v>0</v>
      </c>
      <c r="AG89" s="175">
        <f>SUM(AG44:AH73)+MAX(SUM(AG74:AH78),SUM(AG79:AH83),SUM(AG84:AH88))</f>
        <v>0</v>
      </c>
      <c r="AH89" s="139"/>
    </row>
    <row r="90" spans="1:34" ht="15.95" customHeight="1" thickBot="1">
      <c r="A90" s="176" t="s">
        <v>98</v>
      </c>
      <c r="B90" s="177"/>
      <c r="C90" s="177"/>
      <c r="D90" s="177"/>
      <c r="E90" s="177"/>
      <c r="F90" s="177"/>
      <c r="G90" s="177"/>
      <c r="H90" s="177"/>
      <c r="I90" s="177"/>
      <c r="J90" s="177"/>
      <c r="K90" s="177"/>
      <c r="L90" s="178"/>
      <c r="M90" s="179">
        <f>M43+M89</f>
        <v>582</v>
      </c>
      <c r="N90" s="179"/>
      <c r="O90" s="180">
        <f>O43+O89</f>
        <v>32.5</v>
      </c>
      <c r="P90" s="179"/>
      <c r="Q90" s="41">
        <f>Q43+Q89</f>
        <v>6</v>
      </c>
      <c r="R90" s="180">
        <f>R43+R89</f>
        <v>12</v>
      </c>
      <c r="S90" s="179"/>
      <c r="T90" s="41">
        <f>T43+T89</f>
        <v>13</v>
      </c>
      <c r="U90" s="180">
        <f>U43+U89</f>
        <v>12.5</v>
      </c>
      <c r="V90" s="179"/>
      <c r="W90" s="41">
        <f>W43+W89</f>
        <v>6</v>
      </c>
      <c r="X90" s="180">
        <f>X43+X89</f>
        <v>6.5</v>
      </c>
      <c r="Y90" s="179"/>
      <c r="Z90" s="41">
        <f>Z43+Z89</f>
        <v>4</v>
      </c>
      <c r="AA90" s="180">
        <f>AA43+AA89</f>
        <v>2.5</v>
      </c>
      <c r="AB90" s="179"/>
      <c r="AC90" s="41">
        <f>AC43+AC89</f>
        <v>4</v>
      </c>
      <c r="AD90" s="180">
        <f>AD43+AD89</f>
        <v>1</v>
      </c>
      <c r="AE90" s="179"/>
      <c r="AF90" s="41">
        <f>AF43+AF89</f>
        <v>0</v>
      </c>
      <c r="AG90" s="180">
        <f>AG43+AG89</f>
        <v>0</v>
      </c>
      <c r="AH90" s="179"/>
    </row>
    <row r="91" spans="1:34" ht="15.95" customHeight="1">
      <c r="A91" s="170" t="str">
        <f>CONCATENATE(K74,K75,K76,K77,K78)</f>
        <v/>
      </c>
      <c r="B91" s="170"/>
      <c r="C91" s="171" t="str">
        <f>CONCATENATE(K79,K80,K81,K82,K83)</f>
        <v/>
      </c>
      <c r="D91" s="171"/>
      <c r="E91" s="172" t="str">
        <f>CONCATENATE(K84,K85,K86,K87,K88)</f>
        <v/>
      </c>
      <c r="F91" s="172"/>
      <c r="G91" s="78"/>
      <c r="H91" s="78"/>
      <c r="I91" s="78"/>
      <c r="J91" s="78"/>
      <c r="K91" s="36"/>
      <c r="L91" s="36"/>
      <c r="M91" s="78"/>
      <c r="N91" s="78"/>
      <c r="O91" s="78"/>
      <c r="P91" s="78"/>
      <c r="Q91" s="20"/>
      <c r="R91" s="78"/>
      <c r="S91" s="78"/>
      <c r="T91" s="20"/>
      <c r="U91" s="78"/>
      <c r="V91" s="78"/>
      <c r="W91" s="20"/>
      <c r="X91" s="78"/>
      <c r="Y91" s="78"/>
      <c r="Z91" s="20"/>
      <c r="AA91" s="78"/>
      <c r="AB91" s="78"/>
      <c r="AC91" s="20"/>
      <c r="AD91" s="78"/>
      <c r="AE91" s="78"/>
      <c r="AF91" s="20"/>
      <c r="AG91" s="78"/>
      <c r="AH91" s="78"/>
    </row>
    <row r="92" spans="1:34" ht="15.95" customHeight="1">
      <c r="A92" s="40">
        <f>MAX(LEN(A91)-LEN(SUBSTITUTE(A91,1,"")),LEN(C91)-LEN(SUBSTITUTE(C91,1,"")),LEN(E91)-LEN(SUBSTITUTE(E91,1,"")))</f>
        <v>0</v>
      </c>
      <c r="B92" s="39">
        <f>MAX(LEN(A91)-LEN(SUBSTITUTE(A91,2,"")),LEN(C91)-LEN(SUBSTITUTE(C91,2,"")),LEN(E91)-LEN(SUBSTITUTE(E91,2,"")))</f>
        <v>0</v>
      </c>
      <c r="C92" s="76">
        <f>MAX(LEN(A91)-LEN(SUBSTITUTE(A91,3,"")),LEN(C91)-LEN(SUBSTITUTE(C91,3,"")),LEN(E91)-LEN(SUBSTITUTE(E91,3,"")))</f>
        <v>0</v>
      </c>
      <c r="D92" s="75">
        <f>MAX(LEN(A91)-LEN(SUBSTITUTE(A91,4,"")),LEN(C91)-LEN(SUBSTITUTE(C91,4,"")),LEN(E91)-LEN(SUBSTITUTE(E91,4,"")))</f>
        <v>0</v>
      </c>
      <c r="E92" s="75">
        <f>MAX(LEN(A91)-LEN(SUBSTITUTE(A91,5,"")),LEN(C91)-LEN(SUBSTITUTE(C91,5,"")),LEN(E91)-LEN(SUBSTITUTE(E91,5,"")))</f>
        <v>0</v>
      </c>
      <c r="F92" s="75">
        <f>MAX(LEN(A91)-LEN(SUBSTITUTE(A91,6,"")),LEN(C91)-LEN(SUBSTITUTE(C91,6,"")),LEN(E91)-LEN(SUBSTITUTE(E91,6,"")))</f>
        <v>0</v>
      </c>
      <c r="G92" s="78"/>
      <c r="H92" s="78"/>
      <c r="I92" s="78"/>
      <c r="J92" s="78"/>
      <c r="K92" s="36"/>
      <c r="L92" s="36"/>
      <c r="M92" s="78"/>
      <c r="N92" s="78"/>
      <c r="O92" s="78"/>
      <c r="P92" s="78"/>
      <c r="Q92" s="20"/>
      <c r="R92" s="78"/>
      <c r="S92" s="78"/>
      <c r="T92" s="20"/>
      <c r="U92" s="78"/>
      <c r="V92" s="78"/>
      <c r="W92" s="20"/>
      <c r="X92" s="78"/>
      <c r="Y92" s="78"/>
      <c r="Z92" s="20"/>
      <c r="AA92" s="78"/>
      <c r="AB92" s="78"/>
      <c r="AC92" s="20"/>
      <c r="AD92" s="78"/>
      <c r="AE92" s="78"/>
      <c r="AF92" s="20"/>
      <c r="AG92" s="78"/>
      <c r="AH92" s="78"/>
    </row>
    <row r="93" spans="1:34" ht="18.75" customHeight="1" thickBot="1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</row>
    <row r="94" spans="1:34" ht="18.75" customHeight="1">
      <c r="A94" s="144" t="s">
        <v>27</v>
      </c>
      <c r="B94" s="145"/>
      <c r="C94" s="173" t="s">
        <v>28</v>
      </c>
      <c r="D94" s="145" t="s">
        <v>51</v>
      </c>
      <c r="E94" s="145"/>
      <c r="F94" s="145"/>
      <c r="G94" s="145"/>
      <c r="H94" s="145"/>
      <c r="I94" s="145"/>
      <c r="J94" s="145"/>
      <c r="K94" s="145" t="s">
        <v>52</v>
      </c>
      <c r="L94" s="145"/>
      <c r="M94" s="145"/>
      <c r="N94" s="145" t="s">
        <v>31</v>
      </c>
      <c r="O94" s="145"/>
      <c r="P94" s="145"/>
      <c r="Q94" s="145" t="s">
        <v>53</v>
      </c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74"/>
    </row>
    <row r="95" spans="1:34" ht="18.75" customHeight="1">
      <c r="A95" s="138"/>
      <c r="B95" s="139"/>
      <c r="C95" s="167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 t="s">
        <v>35</v>
      </c>
      <c r="R95" s="168"/>
      <c r="S95" s="168"/>
      <c r="T95" s="139" t="s">
        <v>36</v>
      </c>
      <c r="U95" s="139"/>
      <c r="V95" s="139"/>
      <c r="W95" s="139" t="s">
        <v>37</v>
      </c>
      <c r="X95" s="139"/>
      <c r="Y95" s="139"/>
      <c r="Z95" s="139" t="s">
        <v>38</v>
      </c>
      <c r="AA95" s="139"/>
      <c r="AB95" s="139"/>
      <c r="AC95" s="139" t="s">
        <v>39</v>
      </c>
      <c r="AD95" s="139"/>
      <c r="AE95" s="139"/>
      <c r="AF95" s="139" t="s">
        <v>40</v>
      </c>
      <c r="AG95" s="139"/>
      <c r="AH95" s="169"/>
    </row>
    <row r="96" spans="1:34" ht="15.95" customHeight="1">
      <c r="A96" s="166" t="s">
        <v>54</v>
      </c>
      <c r="B96" s="167"/>
      <c r="C96" s="79">
        <v>1</v>
      </c>
      <c r="D96" s="165" t="s">
        <v>66</v>
      </c>
      <c r="E96" s="165"/>
      <c r="F96" s="165"/>
      <c r="G96" s="165"/>
      <c r="H96" s="165"/>
      <c r="I96" s="165"/>
      <c r="J96" s="165"/>
      <c r="K96" s="162">
        <f t="shared" ref="K96:K120" si="24">IF(ISBLANK(D96),"",SUM(Q96,T96,W96,Z96,AC96,AF96))</f>
        <v>10</v>
      </c>
      <c r="L96" s="162"/>
      <c r="M96" s="82" t="str">
        <f>IF(ISBLANK(K96),"","周")</f>
        <v>周</v>
      </c>
      <c r="N96" s="162">
        <f>IF(ISBLANK(D96),"",K96*1.5)</f>
        <v>15</v>
      </c>
      <c r="O96" s="162"/>
      <c r="P96" s="162"/>
      <c r="Q96" s="162">
        <f>AF10</f>
        <v>3</v>
      </c>
      <c r="R96" s="162"/>
      <c r="S96" s="82" t="str">
        <f t="shared" ref="S96:S120" si="25">IF(ISBLANK(Q96),"","周")</f>
        <v>周</v>
      </c>
      <c r="T96" s="162">
        <f>AF11</f>
        <v>1</v>
      </c>
      <c r="U96" s="162"/>
      <c r="V96" s="82" t="str">
        <f t="shared" ref="V96:V120" si="26">IF(ISBLANK(T96),"","周")</f>
        <v>周</v>
      </c>
      <c r="W96" s="162">
        <f>AF12</f>
        <v>2</v>
      </c>
      <c r="X96" s="162"/>
      <c r="Y96" s="82" t="str">
        <f t="shared" ref="Y96:Y120" si="27">IF(ISBLANK(W96),"","周")</f>
        <v>周</v>
      </c>
      <c r="Z96" s="162">
        <f>AF13</f>
        <v>1</v>
      </c>
      <c r="AA96" s="162"/>
      <c r="AB96" s="82" t="str">
        <f t="shared" ref="AB96:AB120" si="28">IF(ISBLANK(Z96),"","周")</f>
        <v>周</v>
      </c>
      <c r="AC96" s="162">
        <f>AF14</f>
        <v>2</v>
      </c>
      <c r="AD96" s="162"/>
      <c r="AE96" s="82" t="str">
        <f t="shared" ref="AE96:AE120" si="29">IF(ISBLANK(AC96),"","周")</f>
        <v>周</v>
      </c>
      <c r="AF96" s="162">
        <f>AF15</f>
        <v>1</v>
      </c>
      <c r="AG96" s="162"/>
      <c r="AH96" s="34" t="str">
        <f t="shared" ref="AH96:AH108" si="30">IF(ISBLANK(AF96),"","周")</f>
        <v>周</v>
      </c>
    </row>
    <row r="97" spans="1:34" ht="15.95" customHeight="1">
      <c r="A97" s="166"/>
      <c r="B97" s="167"/>
      <c r="C97" s="80">
        <v>2</v>
      </c>
      <c r="D97" s="165" t="s">
        <v>70</v>
      </c>
      <c r="E97" s="165"/>
      <c r="F97" s="165"/>
      <c r="G97" s="165"/>
      <c r="H97" s="165"/>
      <c r="I97" s="165"/>
      <c r="J97" s="165"/>
      <c r="K97" s="164">
        <f t="shared" si="24"/>
        <v>0.33333333333333331</v>
      </c>
      <c r="L97" s="164"/>
      <c r="M97" s="82" t="str">
        <f>IF(ISBLANK(K97),"","周")</f>
        <v>周</v>
      </c>
      <c r="N97" s="162">
        <v>1</v>
      </c>
      <c r="O97" s="162"/>
      <c r="P97" s="162"/>
      <c r="Q97" s="164"/>
      <c r="R97" s="164"/>
      <c r="S97" s="82" t="str">
        <f t="shared" si="25"/>
        <v/>
      </c>
      <c r="T97" s="164">
        <f>8/24</f>
        <v>0.33333333333333331</v>
      </c>
      <c r="U97" s="164"/>
      <c r="V97" s="82" t="str">
        <f t="shared" si="26"/>
        <v>周</v>
      </c>
      <c r="W97" s="162"/>
      <c r="X97" s="162"/>
      <c r="Y97" s="82" t="str">
        <f t="shared" si="27"/>
        <v/>
      </c>
      <c r="Z97" s="162"/>
      <c r="AA97" s="162"/>
      <c r="AB97" s="82" t="str">
        <f t="shared" si="28"/>
        <v/>
      </c>
      <c r="AC97" s="162"/>
      <c r="AD97" s="162"/>
      <c r="AE97" s="82" t="str">
        <f t="shared" si="29"/>
        <v/>
      </c>
      <c r="AF97" s="162"/>
      <c r="AG97" s="162"/>
      <c r="AH97" s="34" t="str">
        <f t="shared" si="30"/>
        <v/>
      </c>
    </row>
    <row r="98" spans="1:34" ht="15.95" customHeight="1">
      <c r="A98" s="166"/>
      <c r="B98" s="167"/>
      <c r="C98" s="79">
        <v>3</v>
      </c>
      <c r="D98" s="165" t="s">
        <v>67</v>
      </c>
      <c r="E98" s="165"/>
      <c r="F98" s="165"/>
      <c r="G98" s="165"/>
      <c r="H98" s="165"/>
      <c r="I98" s="165"/>
      <c r="J98" s="165"/>
      <c r="K98" s="164">
        <f t="shared" si="24"/>
        <v>0.33333333333333331</v>
      </c>
      <c r="L98" s="164"/>
      <c r="M98" s="82" t="str">
        <f t="shared" ref="M98:M121" si="31">IF(K98="","","周")</f>
        <v>周</v>
      </c>
      <c r="N98" s="162">
        <v>1</v>
      </c>
      <c r="O98" s="162"/>
      <c r="P98" s="162"/>
      <c r="Q98" s="164"/>
      <c r="R98" s="164"/>
      <c r="S98" s="82" t="str">
        <f t="shared" si="25"/>
        <v/>
      </c>
      <c r="T98" s="162"/>
      <c r="U98" s="162"/>
      <c r="V98" s="82" t="str">
        <f t="shared" si="26"/>
        <v/>
      </c>
      <c r="W98" s="164">
        <f>8/24</f>
        <v>0.33333333333333331</v>
      </c>
      <c r="X98" s="164"/>
      <c r="Y98" s="82" t="str">
        <f t="shared" si="27"/>
        <v>周</v>
      </c>
      <c r="Z98" s="162"/>
      <c r="AA98" s="162"/>
      <c r="AB98" s="82" t="str">
        <f t="shared" si="28"/>
        <v/>
      </c>
      <c r="AC98" s="162"/>
      <c r="AD98" s="162"/>
      <c r="AE98" s="82" t="str">
        <f t="shared" si="29"/>
        <v/>
      </c>
      <c r="AF98" s="162"/>
      <c r="AG98" s="162"/>
      <c r="AH98" s="34" t="str">
        <f t="shared" si="30"/>
        <v/>
      </c>
    </row>
    <row r="99" spans="1:34" ht="15.95" customHeight="1">
      <c r="A99" s="166"/>
      <c r="B99" s="167"/>
      <c r="C99" s="80">
        <v>4</v>
      </c>
      <c r="D99" s="237" t="s">
        <v>90</v>
      </c>
      <c r="E99" s="238"/>
      <c r="F99" s="238"/>
      <c r="G99" s="238"/>
      <c r="H99" s="238"/>
      <c r="I99" s="238"/>
      <c r="J99" s="239"/>
      <c r="K99" s="162">
        <f t="shared" si="24"/>
        <v>0.25</v>
      </c>
      <c r="L99" s="162"/>
      <c r="M99" s="82" t="str">
        <f t="shared" si="31"/>
        <v>周</v>
      </c>
      <c r="N99" s="162">
        <v>0</v>
      </c>
      <c r="O99" s="162"/>
      <c r="P99" s="162"/>
      <c r="Q99" s="164"/>
      <c r="R99" s="164"/>
      <c r="S99" s="82" t="str">
        <f t="shared" si="25"/>
        <v/>
      </c>
      <c r="T99" s="162">
        <v>0.25</v>
      </c>
      <c r="U99" s="162"/>
      <c r="V99" s="82" t="str">
        <f t="shared" si="26"/>
        <v>周</v>
      </c>
      <c r="W99" s="162"/>
      <c r="X99" s="162"/>
      <c r="Y99" s="82" t="str">
        <f t="shared" si="27"/>
        <v/>
      </c>
      <c r="Z99" s="162"/>
      <c r="AA99" s="162"/>
      <c r="AB99" s="82" t="str">
        <f t="shared" si="28"/>
        <v/>
      </c>
      <c r="AC99" s="162"/>
      <c r="AD99" s="162"/>
      <c r="AE99" s="82" t="str">
        <f t="shared" si="29"/>
        <v/>
      </c>
      <c r="AF99" s="162"/>
      <c r="AG99" s="162"/>
      <c r="AH99" s="34" t="str">
        <f t="shared" si="30"/>
        <v/>
      </c>
    </row>
    <row r="100" spans="1:34" ht="15.95" customHeight="1">
      <c r="A100" s="166"/>
      <c r="B100" s="167"/>
      <c r="C100" s="79">
        <v>5</v>
      </c>
      <c r="D100" s="160" t="s">
        <v>89</v>
      </c>
      <c r="E100" s="160"/>
      <c r="F100" s="160"/>
      <c r="G100" s="160"/>
      <c r="H100" s="160"/>
      <c r="I100" s="160"/>
      <c r="J100" s="160"/>
      <c r="K100" s="137">
        <f t="shared" si="24"/>
        <v>0.08</v>
      </c>
      <c r="L100" s="137"/>
      <c r="M100" s="79" t="str">
        <f t="shared" si="31"/>
        <v>周</v>
      </c>
      <c r="N100" s="140">
        <v>0</v>
      </c>
      <c r="O100" s="140"/>
      <c r="P100" s="140"/>
      <c r="Q100" s="161"/>
      <c r="R100" s="161"/>
      <c r="S100" s="79" t="str">
        <f t="shared" si="25"/>
        <v/>
      </c>
      <c r="T100" s="161"/>
      <c r="U100" s="161"/>
      <c r="V100" s="79" t="str">
        <f t="shared" si="26"/>
        <v/>
      </c>
      <c r="W100" s="149">
        <v>0.08</v>
      </c>
      <c r="X100" s="149"/>
      <c r="Y100" s="79" t="str">
        <f t="shared" si="27"/>
        <v>周</v>
      </c>
      <c r="Z100" s="149"/>
      <c r="AA100" s="149"/>
      <c r="AB100" s="79" t="str">
        <f t="shared" si="28"/>
        <v/>
      </c>
      <c r="AC100" s="149"/>
      <c r="AD100" s="149"/>
      <c r="AE100" s="79" t="str">
        <f t="shared" si="29"/>
        <v/>
      </c>
      <c r="AF100" s="149"/>
      <c r="AG100" s="149"/>
      <c r="AH100" s="84" t="str">
        <f t="shared" si="30"/>
        <v/>
      </c>
    </row>
    <row r="101" spans="1:34" ht="15.95" customHeight="1">
      <c r="A101" s="166"/>
      <c r="B101" s="167"/>
      <c r="C101" s="80">
        <v>6</v>
      </c>
      <c r="D101" s="160"/>
      <c r="E101" s="160"/>
      <c r="F101" s="160"/>
      <c r="G101" s="160"/>
      <c r="H101" s="160"/>
      <c r="I101" s="160"/>
      <c r="J101" s="160"/>
      <c r="K101" s="137" t="str">
        <f t="shared" si="24"/>
        <v/>
      </c>
      <c r="L101" s="137"/>
      <c r="M101" s="79" t="str">
        <f t="shared" si="31"/>
        <v/>
      </c>
      <c r="N101" s="140" t="str">
        <f t="shared" ref="N101" si="32">IF(ISBLANK(D101),"",K101*1.5)</f>
        <v/>
      </c>
      <c r="O101" s="140"/>
      <c r="P101" s="140"/>
      <c r="Q101" s="161"/>
      <c r="R101" s="161"/>
      <c r="S101" s="79" t="str">
        <f t="shared" si="25"/>
        <v/>
      </c>
      <c r="T101" s="161"/>
      <c r="U101" s="161"/>
      <c r="V101" s="79" t="str">
        <f t="shared" si="26"/>
        <v/>
      </c>
      <c r="W101" s="161"/>
      <c r="X101" s="161"/>
      <c r="Y101" s="79" t="str">
        <f t="shared" si="27"/>
        <v/>
      </c>
      <c r="Z101" s="149"/>
      <c r="AA101" s="149"/>
      <c r="AB101" s="79" t="str">
        <f t="shared" si="28"/>
        <v/>
      </c>
      <c r="AC101" s="149"/>
      <c r="AD101" s="149"/>
      <c r="AE101" s="79" t="str">
        <f t="shared" si="29"/>
        <v/>
      </c>
      <c r="AF101" s="149"/>
      <c r="AG101" s="149"/>
      <c r="AH101" s="84" t="str">
        <f t="shared" si="30"/>
        <v/>
      </c>
    </row>
    <row r="102" spans="1:34" ht="15.95" customHeight="1">
      <c r="A102" s="166"/>
      <c r="B102" s="167"/>
      <c r="C102" s="79">
        <v>7</v>
      </c>
      <c r="D102" s="160"/>
      <c r="E102" s="160"/>
      <c r="F102" s="160"/>
      <c r="G102" s="160"/>
      <c r="H102" s="160"/>
      <c r="I102" s="160"/>
      <c r="J102" s="160"/>
      <c r="K102" s="140" t="str">
        <f t="shared" si="24"/>
        <v/>
      </c>
      <c r="L102" s="140"/>
      <c r="M102" s="79" t="str">
        <f t="shared" si="31"/>
        <v/>
      </c>
      <c r="N102" s="140" t="str">
        <f t="shared" ref="N102:N120" si="33">IF(ISBLANK(D102),"",K102*1.5)</f>
        <v/>
      </c>
      <c r="O102" s="140"/>
      <c r="P102" s="140"/>
      <c r="Q102" s="161"/>
      <c r="R102" s="161"/>
      <c r="S102" s="79" t="str">
        <f t="shared" si="25"/>
        <v/>
      </c>
      <c r="T102" s="149"/>
      <c r="U102" s="149"/>
      <c r="V102" s="79" t="str">
        <f t="shared" si="26"/>
        <v/>
      </c>
      <c r="W102" s="149"/>
      <c r="X102" s="149"/>
      <c r="Y102" s="79" t="str">
        <f t="shared" si="27"/>
        <v/>
      </c>
      <c r="Z102" s="149"/>
      <c r="AA102" s="149"/>
      <c r="AB102" s="79" t="str">
        <f t="shared" si="28"/>
        <v/>
      </c>
      <c r="AC102" s="149"/>
      <c r="AD102" s="149"/>
      <c r="AE102" s="79" t="str">
        <f t="shared" si="29"/>
        <v/>
      </c>
      <c r="AF102" s="149"/>
      <c r="AG102" s="149"/>
      <c r="AH102" s="84" t="str">
        <f t="shared" si="30"/>
        <v/>
      </c>
    </row>
    <row r="103" spans="1:34" ht="15.95" customHeight="1">
      <c r="A103" s="166"/>
      <c r="B103" s="167"/>
      <c r="C103" s="80">
        <v>8</v>
      </c>
      <c r="D103" s="160"/>
      <c r="E103" s="160"/>
      <c r="F103" s="160"/>
      <c r="G103" s="160"/>
      <c r="H103" s="160"/>
      <c r="I103" s="160"/>
      <c r="J103" s="160"/>
      <c r="K103" s="140" t="str">
        <f t="shared" si="24"/>
        <v/>
      </c>
      <c r="L103" s="140"/>
      <c r="M103" s="79" t="str">
        <f t="shared" si="31"/>
        <v/>
      </c>
      <c r="N103" s="140" t="str">
        <f t="shared" si="33"/>
        <v/>
      </c>
      <c r="O103" s="140"/>
      <c r="P103" s="140"/>
      <c r="Q103" s="161"/>
      <c r="R103" s="161"/>
      <c r="S103" s="79" t="str">
        <f t="shared" si="25"/>
        <v/>
      </c>
      <c r="T103" s="149"/>
      <c r="U103" s="149"/>
      <c r="V103" s="79" t="str">
        <f t="shared" si="26"/>
        <v/>
      </c>
      <c r="W103" s="149"/>
      <c r="X103" s="149"/>
      <c r="Y103" s="79" t="str">
        <f t="shared" si="27"/>
        <v/>
      </c>
      <c r="Z103" s="149"/>
      <c r="AA103" s="149"/>
      <c r="AB103" s="79" t="str">
        <f t="shared" si="28"/>
        <v/>
      </c>
      <c r="AC103" s="149"/>
      <c r="AD103" s="149"/>
      <c r="AE103" s="79" t="str">
        <f t="shared" si="29"/>
        <v/>
      </c>
      <c r="AF103" s="149"/>
      <c r="AG103" s="149"/>
      <c r="AH103" s="84" t="str">
        <f t="shared" si="30"/>
        <v/>
      </c>
    </row>
    <row r="104" spans="1:34" ht="15.95" customHeight="1">
      <c r="A104" s="166"/>
      <c r="B104" s="167"/>
      <c r="C104" s="79">
        <v>9</v>
      </c>
      <c r="D104" s="160"/>
      <c r="E104" s="160"/>
      <c r="F104" s="160"/>
      <c r="G104" s="160"/>
      <c r="H104" s="160"/>
      <c r="I104" s="160"/>
      <c r="J104" s="160"/>
      <c r="K104" s="140" t="str">
        <f t="shared" si="24"/>
        <v/>
      </c>
      <c r="L104" s="140"/>
      <c r="M104" s="79" t="str">
        <f t="shared" si="31"/>
        <v/>
      </c>
      <c r="N104" s="140" t="str">
        <f t="shared" si="33"/>
        <v/>
      </c>
      <c r="O104" s="140"/>
      <c r="P104" s="140"/>
      <c r="Q104" s="161"/>
      <c r="R104" s="161"/>
      <c r="S104" s="79" t="str">
        <f t="shared" si="25"/>
        <v/>
      </c>
      <c r="T104" s="149"/>
      <c r="U104" s="149"/>
      <c r="V104" s="79" t="str">
        <f t="shared" si="26"/>
        <v/>
      </c>
      <c r="W104" s="149"/>
      <c r="X104" s="149"/>
      <c r="Y104" s="79" t="str">
        <f t="shared" si="27"/>
        <v/>
      </c>
      <c r="Z104" s="149"/>
      <c r="AA104" s="149"/>
      <c r="AB104" s="79" t="str">
        <f t="shared" si="28"/>
        <v/>
      </c>
      <c r="AC104" s="149"/>
      <c r="AD104" s="149"/>
      <c r="AE104" s="79" t="str">
        <f t="shared" si="29"/>
        <v/>
      </c>
      <c r="AF104" s="149"/>
      <c r="AG104" s="149"/>
      <c r="AH104" s="84" t="str">
        <f t="shared" si="30"/>
        <v/>
      </c>
    </row>
    <row r="105" spans="1:34" ht="15.95" customHeight="1">
      <c r="A105" s="166"/>
      <c r="B105" s="167"/>
      <c r="C105" s="80">
        <v>10</v>
      </c>
      <c r="D105" s="160"/>
      <c r="E105" s="160"/>
      <c r="F105" s="160"/>
      <c r="G105" s="160"/>
      <c r="H105" s="160"/>
      <c r="I105" s="160"/>
      <c r="J105" s="160"/>
      <c r="K105" s="140" t="str">
        <f t="shared" si="24"/>
        <v/>
      </c>
      <c r="L105" s="140"/>
      <c r="M105" s="79" t="str">
        <f t="shared" si="31"/>
        <v/>
      </c>
      <c r="N105" s="140" t="str">
        <f t="shared" si="33"/>
        <v/>
      </c>
      <c r="O105" s="140"/>
      <c r="P105" s="140"/>
      <c r="Q105" s="161"/>
      <c r="R105" s="161"/>
      <c r="S105" s="79" t="str">
        <f t="shared" si="25"/>
        <v/>
      </c>
      <c r="T105" s="149"/>
      <c r="U105" s="149"/>
      <c r="V105" s="79" t="str">
        <f t="shared" si="26"/>
        <v/>
      </c>
      <c r="W105" s="149"/>
      <c r="X105" s="149"/>
      <c r="Y105" s="79" t="str">
        <f t="shared" si="27"/>
        <v/>
      </c>
      <c r="Z105" s="149"/>
      <c r="AA105" s="149"/>
      <c r="AB105" s="79" t="str">
        <f t="shared" si="28"/>
        <v/>
      </c>
      <c r="AC105" s="149"/>
      <c r="AD105" s="149"/>
      <c r="AE105" s="79" t="str">
        <f t="shared" si="29"/>
        <v/>
      </c>
      <c r="AF105" s="149"/>
      <c r="AG105" s="149"/>
      <c r="AH105" s="84" t="str">
        <f t="shared" si="30"/>
        <v/>
      </c>
    </row>
    <row r="106" spans="1:34" ht="15.95" customHeight="1">
      <c r="A106" s="166"/>
      <c r="B106" s="167"/>
      <c r="C106" s="79">
        <v>11</v>
      </c>
      <c r="D106" s="160"/>
      <c r="E106" s="160"/>
      <c r="F106" s="160"/>
      <c r="G106" s="160"/>
      <c r="H106" s="160"/>
      <c r="I106" s="160"/>
      <c r="J106" s="160"/>
      <c r="K106" s="140" t="str">
        <f t="shared" si="24"/>
        <v/>
      </c>
      <c r="L106" s="140"/>
      <c r="M106" s="79" t="str">
        <f t="shared" si="31"/>
        <v/>
      </c>
      <c r="N106" s="140" t="str">
        <f t="shared" si="33"/>
        <v/>
      </c>
      <c r="O106" s="140"/>
      <c r="P106" s="140"/>
      <c r="Q106" s="161"/>
      <c r="R106" s="161"/>
      <c r="S106" s="79" t="str">
        <f t="shared" si="25"/>
        <v/>
      </c>
      <c r="T106" s="149"/>
      <c r="U106" s="149"/>
      <c r="V106" s="79" t="str">
        <f t="shared" si="26"/>
        <v/>
      </c>
      <c r="W106" s="149"/>
      <c r="X106" s="149"/>
      <c r="Y106" s="79" t="str">
        <f t="shared" si="27"/>
        <v/>
      </c>
      <c r="Z106" s="149"/>
      <c r="AA106" s="149"/>
      <c r="AB106" s="79" t="str">
        <f t="shared" si="28"/>
        <v/>
      </c>
      <c r="AC106" s="149"/>
      <c r="AD106" s="149"/>
      <c r="AE106" s="79" t="str">
        <f t="shared" si="29"/>
        <v/>
      </c>
      <c r="AF106" s="149"/>
      <c r="AG106" s="149"/>
      <c r="AH106" s="84" t="str">
        <f t="shared" si="30"/>
        <v/>
      </c>
    </row>
    <row r="107" spans="1:34" ht="15.95" customHeight="1">
      <c r="A107" s="166"/>
      <c r="B107" s="167"/>
      <c r="C107" s="80">
        <v>12</v>
      </c>
      <c r="D107" s="160"/>
      <c r="E107" s="160"/>
      <c r="F107" s="160"/>
      <c r="G107" s="160"/>
      <c r="H107" s="160"/>
      <c r="I107" s="160"/>
      <c r="J107" s="160"/>
      <c r="K107" s="140" t="str">
        <f t="shared" si="24"/>
        <v/>
      </c>
      <c r="L107" s="140"/>
      <c r="M107" s="79" t="str">
        <f t="shared" si="31"/>
        <v/>
      </c>
      <c r="N107" s="140" t="str">
        <f t="shared" si="33"/>
        <v/>
      </c>
      <c r="O107" s="140"/>
      <c r="P107" s="140"/>
      <c r="Q107" s="161"/>
      <c r="R107" s="161"/>
      <c r="S107" s="79" t="str">
        <f t="shared" si="25"/>
        <v/>
      </c>
      <c r="T107" s="149"/>
      <c r="U107" s="149"/>
      <c r="V107" s="79" t="str">
        <f t="shared" si="26"/>
        <v/>
      </c>
      <c r="W107" s="149"/>
      <c r="X107" s="149"/>
      <c r="Y107" s="79" t="str">
        <f t="shared" si="27"/>
        <v/>
      </c>
      <c r="Z107" s="149"/>
      <c r="AA107" s="149"/>
      <c r="AB107" s="79" t="str">
        <f t="shared" si="28"/>
        <v/>
      </c>
      <c r="AC107" s="149"/>
      <c r="AD107" s="149"/>
      <c r="AE107" s="79" t="str">
        <f t="shared" si="29"/>
        <v/>
      </c>
      <c r="AF107" s="149"/>
      <c r="AG107" s="149"/>
      <c r="AH107" s="84" t="str">
        <f t="shared" si="30"/>
        <v/>
      </c>
    </row>
    <row r="108" spans="1:34" ht="15.95" customHeight="1">
      <c r="A108" s="166"/>
      <c r="B108" s="167"/>
      <c r="C108" s="79">
        <v>13</v>
      </c>
      <c r="D108" s="160"/>
      <c r="E108" s="160"/>
      <c r="F108" s="160"/>
      <c r="G108" s="160"/>
      <c r="H108" s="160"/>
      <c r="I108" s="160"/>
      <c r="J108" s="160"/>
      <c r="K108" s="140" t="str">
        <f t="shared" si="24"/>
        <v/>
      </c>
      <c r="L108" s="140"/>
      <c r="M108" s="79" t="str">
        <f t="shared" si="31"/>
        <v/>
      </c>
      <c r="N108" s="140" t="str">
        <f t="shared" si="33"/>
        <v/>
      </c>
      <c r="O108" s="140"/>
      <c r="P108" s="140"/>
      <c r="Q108" s="161"/>
      <c r="R108" s="161"/>
      <c r="S108" s="79" t="str">
        <f t="shared" si="25"/>
        <v/>
      </c>
      <c r="T108" s="149"/>
      <c r="U108" s="149"/>
      <c r="V108" s="79" t="str">
        <f t="shared" si="26"/>
        <v/>
      </c>
      <c r="W108" s="149"/>
      <c r="X108" s="149"/>
      <c r="Y108" s="79" t="str">
        <f t="shared" si="27"/>
        <v/>
      </c>
      <c r="Z108" s="149"/>
      <c r="AA108" s="149"/>
      <c r="AB108" s="79" t="str">
        <f t="shared" si="28"/>
        <v/>
      </c>
      <c r="AC108" s="149"/>
      <c r="AD108" s="149"/>
      <c r="AE108" s="79" t="str">
        <f t="shared" si="29"/>
        <v/>
      </c>
      <c r="AF108" s="149"/>
      <c r="AG108" s="149"/>
      <c r="AH108" s="84" t="str">
        <f t="shared" si="30"/>
        <v/>
      </c>
    </row>
    <row r="109" spans="1:34" ht="15.95" customHeight="1">
      <c r="A109" s="166"/>
      <c r="B109" s="167"/>
      <c r="C109" s="80">
        <v>14</v>
      </c>
      <c r="D109" s="160"/>
      <c r="E109" s="160"/>
      <c r="F109" s="160"/>
      <c r="G109" s="160"/>
      <c r="H109" s="160"/>
      <c r="I109" s="160"/>
      <c r="J109" s="160"/>
      <c r="K109" s="140" t="str">
        <f t="shared" si="24"/>
        <v/>
      </c>
      <c r="L109" s="140"/>
      <c r="M109" s="79" t="str">
        <f t="shared" si="31"/>
        <v/>
      </c>
      <c r="N109" s="140" t="str">
        <f t="shared" si="33"/>
        <v/>
      </c>
      <c r="O109" s="140"/>
      <c r="P109" s="140"/>
      <c r="Q109" s="161"/>
      <c r="R109" s="161"/>
      <c r="S109" s="79" t="str">
        <f t="shared" si="25"/>
        <v/>
      </c>
      <c r="T109" s="149"/>
      <c r="U109" s="149"/>
      <c r="V109" s="79" t="str">
        <f t="shared" si="26"/>
        <v/>
      </c>
      <c r="W109" s="149"/>
      <c r="X109" s="149"/>
      <c r="Y109" s="79" t="str">
        <f t="shared" si="27"/>
        <v/>
      </c>
      <c r="Z109" s="149"/>
      <c r="AA109" s="149"/>
      <c r="AB109" s="79" t="str">
        <f t="shared" si="28"/>
        <v/>
      </c>
      <c r="AC109" s="149"/>
      <c r="AD109" s="149"/>
      <c r="AE109" s="79" t="str">
        <f t="shared" si="29"/>
        <v/>
      </c>
      <c r="AF109" s="149"/>
      <c r="AG109" s="149"/>
      <c r="AH109" s="84"/>
    </row>
    <row r="110" spans="1:34" ht="15.95" customHeight="1">
      <c r="A110" s="166"/>
      <c r="B110" s="167"/>
      <c r="C110" s="79">
        <v>15</v>
      </c>
      <c r="D110" s="160"/>
      <c r="E110" s="160"/>
      <c r="F110" s="160"/>
      <c r="G110" s="160"/>
      <c r="H110" s="160"/>
      <c r="I110" s="160"/>
      <c r="J110" s="160"/>
      <c r="K110" s="140" t="str">
        <f t="shared" si="24"/>
        <v/>
      </c>
      <c r="L110" s="140"/>
      <c r="M110" s="79" t="str">
        <f t="shared" si="31"/>
        <v/>
      </c>
      <c r="N110" s="140" t="str">
        <f t="shared" si="33"/>
        <v/>
      </c>
      <c r="O110" s="140"/>
      <c r="P110" s="140"/>
      <c r="Q110" s="161"/>
      <c r="R110" s="161"/>
      <c r="S110" s="79" t="str">
        <f t="shared" si="25"/>
        <v/>
      </c>
      <c r="T110" s="149"/>
      <c r="U110" s="149"/>
      <c r="V110" s="79" t="str">
        <f t="shared" si="26"/>
        <v/>
      </c>
      <c r="W110" s="149"/>
      <c r="X110" s="149"/>
      <c r="Y110" s="79" t="str">
        <f t="shared" si="27"/>
        <v/>
      </c>
      <c r="Z110" s="149"/>
      <c r="AA110" s="149"/>
      <c r="AB110" s="79" t="str">
        <f t="shared" si="28"/>
        <v/>
      </c>
      <c r="AC110" s="149"/>
      <c r="AD110" s="149"/>
      <c r="AE110" s="79" t="str">
        <f t="shared" si="29"/>
        <v/>
      </c>
      <c r="AF110" s="149"/>
      <c r="AG110" s="149"/>
      <c r="AH110" s="84"/>
    </row>
    <row r="111" spans="1:34" ht="15.95" customHeight="1">
      <c r="A111" s="166"/>
      <c r="B111" s="167"/>
      <c r="C111" s="80">
        <v>16</v>
      </c>
      <c r="D111" s="160"/>
      <c r="E111" s="160"/>
      <c r="F111" s="160"/>
      <c r="G111" s="160"/>
      <c r="H111" s="160"/>
      <c r="I111" s="160"/>
      <c r="J111" s="160"/>
      <c r="K111" s="140" t="str">
        <f t="shared" si="24"/>
        <v/>
      </c>
      <c r="L111" s="140"/>
      <c r="M111" s="79" t="str">
        <f t="shared" si="31"/>
        <v/>
      </c>
      <c r="N111" s="140" t="str">
        <f t="shared" si="33"/>
        <v/>
      </c>
      <c r="O111" s="140"/>
      <c r="P111" s="140"/>
      <c r="Q111" s="161"/>
      <c r="R111" s="161"/>
      <c r="S111" s="79" t="str">
        <f t="shared" si="25"/>
        <v/>
      </c>
      <c r="T111" s="149"/>
      <c r="U111" s="149"/>
      <c r="V111" s="79" t="str">
        <f t="shared" si="26"/>
        <v/>
      </c>
      <c r="W111" s="149"/>
      <c r="X111" s="149"/>
      <c r="Y111" s="79" t="str">
        <f t="shared" si="27"/>
        <v/>
      </c>
      <c r="Z111" s="149"/>
      <c r="AA111" s="149"/>
      <c r="AB111" s="79" t="str">
        <f t="shared" si="28"/>
        <v/>
      </c>
      <c r="AC111" s="149"/>
      <c r="AD111" s="149"/>
      <c r="AE111" s="79" t="str">
        <f t="shared" si="29"/>
        <v/>
      </c>
      <c r="AF111" s="149"/>
      <c r="AG111" s="149"/>
      <c r="AH111" s="84"/>
    </row>
    <row r="112" spans="1:34" ht="15.95" customHeight="1">
      <c r="A112" s="166"/>
      <c r="B112" s="167"/>
      <c r="C112" s="79">
        <v>17</v>
      </c>
      <c r="D112" s="160"/>
      <c r="E112" s="160"/>
      <c r="F112" s="160"/>
      <c r="G112" s="160"/>
      <c r="H112" s="160"/>
      <c r="I112" s="160"/>
      <c r="J112" s="160"/>
      <c r="K112" s="140" t="str">
        <f t="shared" si="24"/>
        <v/>
      </c>
      <c r="L112" s="140"/>
      <c r="M112" s="79" t="str">
        <f t="shared" si="31"/>
        <v/>
      </c>
      <c r="N112" s="140" t="str">
        <f t="shared" si="33"/>
        <v/>
      </c>
      <c r="O112" s="140"/>
      <c r="P112" s="140"/>
      <c r="Q112" s="161"/>
      <c r="R112" s="161"/>
      <c r="S112" s="79" t="str">
        <f t="shared" si="25"/>
        <v/>
      </c>
      <c r="T112" s="149"/>
      <c r="U112" s="149"/>
      <c r="V112" s="79" t="str">
        <f t="shared" si="26"/>
        <v/>
      </c>
      <c r="W112" s="149"/>
      <c r="X112" s="149"/>
      <c r="Y112" s="79" t="str">
        <f t="shared" si="27"/>
        <v/>
      </c>
      <c r="Z112" s="149"/>
      <c r="AA112" s="149"/>
      <c r="AB112" s="79" t="str">
        <f t="shared" si="28"/>
        <v/>
      </c>
      <c r="AC112" s="149"/>
      <c r="AD112" s="149"/>
      <c r="AE112" s="79" t="str">
        <f t="shared" si="29"/>
        <v/>
      </c>
      <c r="AF112" s="149"/>
      <c r="AG112" s="149"/>
      <c r="AH112" s="84"/>
    </row>
    <row r="113" spans="1:34" ht="15.95" customHeight="1">
      <c r="A113" s="166"/>
      <c r="B113" s="167"/>
      <c r="C113" s="80">
        <v>18</v>
      </c>
      <c r="D113" s="160"/>
      <c r="E113" s="160"/>
      <c r="F113" s="160"/>
      <c r="G113" s="160"/>
      <c r="H113" s="160"/>
      <c r="I113" s="160"/>
      <c r="J113" s="160"/>
      <c r="K113" s="140" t="str">
        <f t="shared" si="24"/>
        <v/>
      </c>
      <c r="L113" s="140"/>
      <c r="M113" s="79" t="str">
        <f t="shared" si="31"/>
        <v/>
      </c>
      <c r="N113" s="140" t="str">
        <f t="shared" si="33"/>
        <v/>
      </c>
      <c r="O113" s="140"/>
      <c r="P113" s="140"/>
      <c r="Q113" s="161"/>
      <c r="R113" s="161"/>
      <c r="S113" s="79" t="str">
        <f t="shared" si="25"/>
        <v/>
      </c>
      <c r="T113" s="149"/>
      <c r="U113" s="149"/>
      <c r="V113" s="79" t="str">
        <f t="shared" si="26"/>
        <v/>
      </c>
      <c r="W113" s="149"/>
      <c r="X113" s="149"/>
      <c r="Y113" s="79" t="str">
        <f t="shared" si="27"/>
        <v/>
      </c>
      <c r="Z113" s="149"/>
      <c r="AA113" s="149"/>
      <c r="AB113" s="79" t="str">
        <f t="shared" si="28"/>
        <v/>
      </c>
      <c r="AC113" s="149"/>
      <c r="AD113" s="149"/>
      <c r="AE113" s="79" t="str">
        <f t="shared" si="29"/>
        <v/>
      </c>
      <c r="AF113" s="149"/>
      <c r="AG113" s="149"/>
      <c r="AH113" s="84"/>
    </row>
    <row r="114" spans="1:34" ht="15.95" customHeight="1">
      <c r="A114" s="166"/>
      <c r="B114" s="167"/>
      <c r="C114" s="79">
        <v>19</v>
      </c>
      <c r="D114" s="160"/>
      <c r="E114" s="160"/>
      <c r="F114" s="160"/>
      <c r="G114" s="160"/>
      <c r="H114" s="160"/>
      <c r="I114" s="160"/>
      <c r="J114" s="160"/>
      <c r="K114" s="140" t="str">
        <f t="shared" si="24"/>
        <v/>
      </c>
      <c r="L114" s="140"/>
      <c r="M114" s="79" t="str">
        <f t="shared" si="31"/>
        <v/>
      </c>
      <c r="N114" s="140" t="str">
        <f t="shared" si="33"/>
        <v/>
      </c>
      <c r="O114" s="140"/>
      <c r="P114" s="140"/>
      <c r="Q114" s="161"/>
      <c r="R114" s="161"/>
      <c r="S114" s="79" t="str">
        <f t="shared" si="25"/>
        <v/>
      </c>
      <c r="T114" s="149"/>
      <c r="U114" s="149"/>
      <c r="V114" s="79" t="str">
        <f t="shared" si="26"/>
        <v/>
      </c>
      <c r="W114" s="149"/>
      <c r="X114" s="149"/>
      <c r="Y114" s="79" t="str">
        <f t="shared" si="27"/>
        <v/>
      </c>
      <c r="Z114" s="149"/>
      <c r="AA114" s="149"/>
      <c r="AB114" s="79" t="str">
        <f t="shared" si="28"/>
        <v/>
      </c>
      <c r="AC114" s="149"/>
      <c r="AD114" s="149"/>
      <c r="AE114" s="79" t="str">
        <f t="shared" si="29"/>
        <v/>
      </c>
      <c r="AF114" s="149"/>
      <c r="AG114" s="149"/>
      <c r="AH114" s="84"/>
    </row>
    <row r="115" spans="1:34" ht="15.95" customHeight="1">
      <c r="A115" s="166"/>
      <c r="B115" s="167"/>
      <c r="C115" s="80">
        <v>20</v>
      </c>
      <c r="D115" s="160"/>
      <c r="E115" s="160"/>
      <c r="F115" s="160"/>
      <c r="G115" s="160"/>
      <c r="H115" s="160"/>
      <c r="I115" s="160"/>
      <c r="J115" s="160"/>
      <c r="K115" s="140" t="str">
        <f t="shared" si="24"/>
        <v/>
      </c>
      <c r="L115" s="140"/>
      <c r="M115" s="79" t="str">
        <f t="shared" si="31"/>
        <v/>
      </c>
      <c r="N115" s="140" t="str">
        <f t="shared" si="33"/>
        <v/>
      </c>
      <c r="O115" s="140"/>
      <c r="P115" s="140"/>
      <c r="Q115" s="161"/>
      <c r="R115" s="161"/>
      <c r="S115" s="79" t="str">
        <f t="shared" si="25"/>
        <v/>
      </c>
      <c r="T115" s="149"/>
      <c r="U115" s="149"/>
      <c r="V115" s="79" t="str">
        <f t="shared" si="26"/>
        <v/>
      </c>
      <c r="W115" s="149"/>
      <c r="X115" s="149"/>
      <c r="Y115" s="79" t="str">
        <f t="shared" si="27"/>
        <v/>
      </c>
      <c r="Z115" s="149"/>
      <c r="AA115" s="149"/>
      <c r="AB115" s="79" t="str">
        <f t="shared" si="28"/>
        <v/>
      </c>
      <c r="AC115" s="149"/>
      <c r="AD115" s="149"/>
      <c r="AE115" s="79" t="str">
        <f t="shared" si="29"/>
        <v/>
      </c>
      <c r="AF115" s="149"/>
      <c r="AG115" s="149"/>
      <c r="AH115" s="84" t="str">
        <f t="shared" ref="AH115:AH120" si="34">IF(ISBLANK(AF115),"","周")</f>
        <v/>
      </c>
    </row>
    <row r="116" spans="1:34" ht="15.95" customHeight="1">
      <c r="A116" s="166"/>
      <c r="B116" s="167"/>
      <c r="C116" s="79">
        <v>21</v>
      </c>
      <c r="D116" s="160"/>
      <c r="E116" s="160"/>
      <c r="F116" s="160"/>
      <c r="G116" s="160"/>
      <c r="H116" s="160"/>
      <c r="I116" s="160"/>
      <c r="J116" s="160"/>
      <c r="K116" s="140" t="str">
        <f t="shared" si="24"/>
        <v/>
      </c>
      <c r="L116" s="140"/>
      <c r="M116" s="79" t="str">
        <f t="shared" si="31"/>
        <v/>
      </c>
      <c r="N116" s="140" t="str">
        <f t="shared" si="33"/>
        <v/>
      </c>
      <c r="O116" s="140"/>
      <c r="P116" s="140"/>
      <c r="Q116" s="161"/>
      <c r="R116" s="161"/>
      <c r="S116" s="79" t="str">
        <f t="shared" si="25"/>
        <v/>
      </c>
      <c r="T116" s="149"/>
      <c r="U116" s="149"/>
      <c r="V116" s="79" t="str">
        <f t="shared" si="26"/>
        <v/>
      </c>
      <c r="W116" s="149"/>
      <c r="X116" s="149"/>
      <c r="Y116" s="79" t="str">
        <f t="shared" si="27"/>
        <v/>
      </c>
      <c r="Z116" s="149"/>
      <c r="AA116" s="149"/>
      <c r="AB116" s="79" t="str">
        <f t="shared" si="28"/>
        <v/>
      </c>
      <c r="AC116" s="149"/>
      <c r="AD116" s="149"/>
      <c r="AE116" s="79" t="str">
        <f t="shared" si="29"/>
        <v/>
      </c>
      <c r="AF116" s="149"/>
      <c r="AG116" s="149"/>
      <c r="AH116" s="84" t="str">
        <f t="shared" si="34"/>
        <v/>
      </c>
    </row>
    <row r="117" spans="1:34" ht="15.95" customHeight="1">
      <c r="A117" s="166"/>
      <c r="B117" s="167"/>
      <c r="C117" s="80">
        <v>22</v>
      </c>
      <c r="D117" s="160"/>
      <c r="E117" s="160"/>
      <c r="F117" s="160"/>
      <c r="G117" s="160"/>
      <c r="H117" s="160"/>
      <c r="I117" s="160"/>
      <c r="J117" s="160"/>
      <c r="K117" s="140" t="str">
        <f t="shared" si="24"/>
        <v/>
      </c>
      <c r="L117" s="140"/>
      <c r="M117" s="79" t="str">
        <f t="shared" si="31"/>
        <v/>
      </c>
      <c r="N117" s="140" t="str">
        <f t="shared" si="33"/>
        <v/>
      </c>
      <c r="O117" s="140"/>
      <c r="P117" s="140"/>
      <c r="Q117" s="161"/>
      <c r="R117" s="161"/>
      <c r="S117" s="79" t="str">
        <f t="shared" si="25"/>
        <v/>
      </c>
      <c r="T117" s="149"/>
      <c r="U117" s="149"/>
      <c r="V117" s="79" t="str">
        <f t="shared" si="26"/>
        <v/>
      </c>
      <c r="W117" s="149"/>
      <c r="X117" s="149"/>
      <c r="Y117" s="79" t="str">
        <f t="shared" si="27"/>
        <v/>
      </c>
      <c r="Z117" s="149"/>
      <c r="AA117" s="149"/>
      <c r="AB117" s="79" t="str">
        <f t="shared" si="28"/>
        <v/>
      </c>
      <c r="AC117" s="149"/>
      <c r="AD117" s="149"/>
      <c r="AE117" s="79" t="str">
        <f t="shared" si="29"/>
        <v/>
      </c>
      <c r="AF117" s="149"/>
      <c r="AG117" s="149"/>
      <c r="AH117" s="84" t="str">
        <f t="shared" si="34"/>
        <v/>
      </c>
    </row>
    <row r="118" spans="1:34" ht="15.95" customHeight="1">
      <c r="A118" s="166"/>
      <c r="B118" s="167"/>
      <c r="C118" s="79">
        <v>23</v>
      </c>
      <c r="D118" s="160"/>
      <c r="E118" s="160"/>
      <c r="F118" s="160"/>
      <c r="G118" s="160"/>
      <c r="H118" s="160"/>
      <c r="I118" s="160"/>
      <c r="J118" s="160"/>
      <c r="K118" s="140" t="str">
        <f t="shared" si="24"/>
        <v/>
      </c>
      <c r="L118" s="140"/>
      <c r="M118" s="79" t="str">
        <f t="shared" si="31"/>
        <v/>
      </c>
      <c r="N118" s="140" t="str">
        <f t="shared" si="33"/>
        <v/>
      </c>
      <c r="O118" s="140"/>
      <c r="P118" s="140"/>
      <c r="Q118" s="161"/>
      <c r="R118" s="161"/>
      <c r="S118" s="79" t="str">
        <f t="shared" si="25"/>
        <v/>
      </c>
      <c r="T118" s="149"/>
      <c r="U118" s="149"/>
      <c r="V118" s="79" t="str">
        <f t="shared" si="26"/>
        <v/>
      </c>
      <c r="W118" s="149"/>
      <c r="X118" s="149"/>
      <c r="Y118" s="79" t="str">
        <f t="shared" si="27"/>
        <v/>
      </c>
      <c r="Z118" s="149"/>
      <c r="AA118" s="149"/>
      <c r="AB118" s="79" t="str">
        <f t="shared" si="28"/>
        <v/>
      </c>
      <c r="AC118" s="149"/>
      <c r="AD118" s="149"/>
      <c r="AE118" s="79" t="str">
        <f t="shared" si="29"/>
        <v/>
      </c>
      <c r="AF118" s="149"/>
      <c r="AG118" s="149"/>
      <c r="AH118" s="84" t="str">
        <f t="shared" si="34"/>
        <v/>
      </c>
    </row>
    <row r="119" spans="1:34" ht="15.95" customHeight="1">
      <c r="A119" s="166"/>
      <c r="B119" s="167"/>
      <c r="C119" s="80">
        <v>24</v>
      </c>
      <c r="D119" s="160"/>
      <c r="E119" s="160"/>
      <c r="F119" s="160"/>
      <c r="G119" s="160"/>
      <c r="H119" s="160"/>
      <c r="I119" s="160"/>
      <c r="J119" s="160"/>
      <c r="K119" s="140" t="str">
        <f t="shared" si="24"/>
        <v/>
      </c>
      <c r="L119" s="140"/>
      <c r="M119" s="79" t="str">
        <f t="shared" si="31"/>
        <v/>
      </c>
      <c r="N119" s="140" t="str">
        <f t="shared" si="33"/>
        <v/>
      </c>
      <c r="O119" s="140"/>
      <c r="P119" s="140"/>
      <c r="Q119" s="161"/>
      <c r="R119" s="161"/>
      <c r="S119" s="79" t="str">
        <f t="shared" si="25"/>
        <v/>
      </c>
      <c r="T119" s="149"/>
      <c r="U119" s="149"/>
      <c r="V119" s="79" t="str">
        <f t="shared" si="26"/>
        <v/>
      </c>
      <c r="W119" s="149"/>
      <c r="X119" s="149"/>
      <c r="Y119" s="79" t="str">
        <f t="shared" si="27"/>
        <v/>
      </c>
      <c r="Z119" s="149"/>
      <c r="AA119" s="149"/>
      <c r="AB119" s="79" t="str">
        <f t="shared" si="28"/>
        <v/>
      </c>
      <c r="AC119" s="149"/>
      <c r="AD119" s="149"/>
      <c r="AE119" s="79" t="str">
        <f t="shared" si="29"/>
        <v/>
      </c>
      <c r="AF119" s="149"/>
      <c r="AG119" s="149"/>
      <c r="AH119" s="84" t="str">
        <f t="shared" si="34"/>
        <v/>
      </c>
    </row>
    <row r="120" spans="1:34" ht="15.95" customHeight="1">
      <c r="A120" s="166"/>
      <c r="B120" s="167"/>
      <c r="C120" s="79">
        <v>25</v>
      </c>
      <c r="D120" s="160"/>
      <c r="E120" s="160"/>
      <c r="F120" s="160"/>
      <c r="G120" s="160"/>
      <c r="H120" s="160"/>
      <c r="I120" s="160"/>
      <c r="J120" s="160"/>
      <c r="K120" s="140" t="str">
        <f t="shared" si="24"/>
        <v/>
      </c>
      <c r="L120" s="140"/>
      <c r="M120" s="79" t="str">
        <f t="shared" si="31"/>
        <v/>
      </c>
      <c r="N120" s="140" t="str">
        <f t="shared" si="33"/>
        <v/>
      </c>
      <c r="O120" s="140"/>
      <c r="P120" s="140"/>
      <c r="Q120" s="161"/>
      <c r="R120" s="161"/>
      <c r="S120" s="79" t="str">
        <f t="shared" si="25"/>
        <v/>
      </c>
      <c r="T120" s="149"/>
      <c r="U120" s="149"/>
      <c r="V120" s="79" t="str">
        <f t="shared" si="26"/>
        <v/>
      </c>
      <c r="W120" s="149"/>
      <c r="X120" s="149"/>
      <c r="Y120" s="79" t="str">
        <f t="shared" si="27"/>
        <v/>
      </c>
      <c r="Z120" s="149"/>
      <c r="AA120" s="149"/>
      <c r="AB120" s="79" t="str">
        <f t="shared" si="28"/>
        <v/>
      </c>
      <c r="AC120" s="149"/>
      <c r="AD120" s="149"/>
      <c r="AE120" s="79" t="str">
        <f t="shared" si="29"/>
        <v/>
      </c>
      <c r="AF120" s="149"/>
      <c r="AG120" s="149"/>
      <c r="AH120" s="84" t="str">
        <f t="shared" si="34"/>
        <v/>
      </c>
    </row>
    <row r="121" spans="1:34" ht="15.95" customHeight="1" thickBot="1">
      <c r="A121" s="150" t="s">
        <v>76</v>
      </c>
      <c r="B121" s="151"/>
      <c r="C121" s="151"/>
      <c r="D121" s="151"/>
      <c r="E121" s="151"/>
      <c r="F121" s="151"/>
      <c r="G121" s="151"/>
      <c r="H121" s="151"/>
      <c r="I121" s="151"/>
      <c r="J121" s="152"/>
      <c r="K121" s="153">
        <f>SUM(K96:L120)</f>
        <v>10.996666666666668</v>
      </c>
      <c r="L121" s="154"/>
      <c r="M121" s="30" t="str">
        <f t="shared" si="31"/>
        <v>周</v>
      </c>
      <c r="N121" s="155">
        <f>SUM(N96:P120)</f>
        <v>17</v>
      </c>
      <c r="O121" s="156"/>
      <c r="P121" s="157"/>
      <c r="Q121" s="158">
        <f>SUM(Q96:R120)</f>
        <v>3</v>
      </c>
      <c r="R121" s="159"/>
      <c r="S121" s="29"/>
      <c r="T121" s="158">
        <f>SUM(T96:U120)</f>
        <v>1.5833333333333333</v>
      </c>
      <c r="U121" s="159"/>
      <c r="V121" s="28"/>
      <c r="W121" s="158">
        <f>SUM(W96:X120)</f>
        <v>2.4133333333333336</v>
      </c>
      <c r="X121" s="159"/>
      <c r="Y121" s="28"/>
      <c r="Z121" s="118">
        <f>SUM(Z96:AA120)</f>
        <v>1</v>
      </c>
      <c r="AA121" s="120"/>
      <c r="AB121" s="28"/>
      <c r="AC121" s="118">
        <f>SUM(AC96:AD120)</f>
        <v>2</v>
      </c>
      <c r="AD121" s="120"/>
      <c r="AE121" s="28"/>
      <c r="AF121" s="118">
        <f>SUM(AF96:AG120)</f>
        <v>1</v>
      </c>
      <c r="AG121" s="120"/>
      <c r="AH121" s="27"/>
    </row>
    <row r="122" spans="1:34" ht="15.95" customHeight="1">
      <c r="A122" s="26"/>
      <c r="B122" s="26"/>
      <c r="C122" s="20"/>
      <c r="D122" s="78"/>
      <c r="E122" s="78"/>
      <c r="F122" s="78"/>
      <c r="G122" s="78"/>
      <c r="H122" s="78"/>
      <c r="I122" s="78"/>
      <c r="J122" s="78"/>
      <c r="K122" s="25"/>
      <c r="L122" s="25"/>
      <c r="M122" s="24"/>
      <c r="N122" s="23"/>
      <c r="O122" s="23"/>
      <c r="P122" s="23"/>
      <c r="Q122" s="22"/>
      <c r="R122" s="20"/>
      <c r="S122" s="14"/>
      <c r="T122" s="20"/>
      <c r="U122" s="20"/>
      <c r="V122" s="21"/>
      <c r="W122" s="22"/>
      <c r="X122" s="20"/>
      <c r="Y122" s="21"/>
      <c r="Z122" s="20"/>
      <c r="AA122" s="20"/>
      <c r="AB122" s="21"/>
      <c r="AC122" s="20"/>
      <c r="AD122" s="20"/>
      <c r="AE122" s="21"/>
      <c r="AF122" s="20"/>
      <c r="AG122" s="20"/>
      <c r="AH122" s="19"/>
    </row>
    <row r="123" spans="1:34" ht="18.75" customHeight="1" thickBot="1">
      <c r="A123" s="143" t="s">
        <v>72</v>
      </c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</row>
    <row r="124" spans="1:34" ht="15.95" customHeight="1">
      <c r="A124" s="144" t="s">
        <v>55</v>
      </c>
      <c r="B124" s="145"/>
      <c r="C124" s="145"/>
      <c r="D124" s="145" t="s">
        <v>56</v>
      </c>
      <c r="E124" s="145"/>
      <c r="F124" s="145"/>
      <c r="G124" s="145" t="s">
        <v>57</v>
      </c>
      <c r="H124" s="145"/>
      <c r="I124" s="145" t="s">
        <v>58</v>
      </c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 t="s">
        <v>79</v>
      </c>
      <c r="AD124" s="145"/>
      <c r="AE124" s="145"/>
      <c r="AF124" s="145"/>
      <c r="AG124" s="146" t="s">
        <v>106</v>
      </c>
      <c r="AH124" s="147"/>
    </row>
    <row r="125" spans="1:34" ht="15.95" customHeight="1">
      <c r="A125" s="138"/>
      <c r="B125" s="139"/>
      <c r="C125" s="139"/>
      <c r="D125" s="139"/>
      <c r="E125" s="139"/>
      <c r="F125" s="139"/>
      <c r="G125" s="139"/>
      <c r="H125" s="139"/>
      <c r="I125" s="140" t="s">
        <v>103</v>
      </c>
      <c r="J125" s="140"/>
      <c r="K125" s="140"/>
      <c r="L125" s="140"/>
      <c r="M125" s="140"/>
      <c r="N125" s="140"/>
      <c r="O125" s="140"/>
      <c r="P125" s="140"/>
      <c r="Q125" s="139" t="s">
        <v>104</v>
      </c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42"/>
      <c r="AH125" s="148"/>
    </row>
    <row r="126" spans="1:34" ht="15.95" customHeight="1">
      <c r="A126" s="138"/>
      <c r="B126" s="139"/>
      <c r="C126" s="139"/>
      <c r="D126" s="139"/>
      <c r="E126" s="139"/>
      <c r="F126" s="139"/>
      <c r="G126" s="139"/>
      <c r="H126" s="139"/>
      <c r="I126" s="140" t="s">
        <v>101</v>
      </c>
      <c r="J126" s="140"/>
      <c r="K126" s="140"/>
      <c r="L126" s="140"/>
      <c r="M126" s="141" t="s">
        <v>61</v>
      </c>
      <c r="N126" s="141"/>
      <c r="O126" s="141"/>
      <c r="P126" s="141"/>
      <c r="Q126" s="139" t="s">
        <v>99</v>
      </c>
      <c r="R126" s="139"/>
      <c r="S126" s="139"/>
      <c r="T126" s="139"/>
      <c r="U126" s="142" t="s">
        <v>59</v>
      </c>
      <c r="V126" s="142"/>
      <c r="W126" s="142"/>
      <c r="X126" s="142"/>
      <c r="Y126" s="142" t="s">
        <v>102</v>
      </c>
      <c r="Z126" s="142"/>
      <c r="AA126" s="142"/>
      <c r="AB126" s="142"/>
      <c r="AC126" s="139"/>
      <c r="AD126" s="139"/>
      <c r="AE126" s="139"/>
      <c r="AF126" s="139"/>
      <c r="AG126" s="142"/>
      <c r="AH126" s="148"/>
    </row>
    <row r="127" spans="1:34" ht="15.95" customHeight="1">
      <c r="A127" s="138" t="s">
        <v>62</v>
      </c>
      <c r="B127" s="139"/>
      <c r="C127" s="139"/>
      <c r="D127" s="139" t="s">
        <v>35</v>
      </c>
      <c r="E127" s="139"/>
      <c r="F127" s="139"/>
      <c r="G127" s="139">
        <f>LEN($G$136)-LEN(SUBSTITUTE($G$136,"1",""))+A92</f>
        <v>2</v>
      </c>
      <c r="H127" s="139"/>
      <c r="I127" s="140">
        <f>20+36+36+6*Q22+Q22*SUM(Q35:Q38)</f>
        <v>188</v>
      </c>
      <c r="J127" s="140"/>
      <c r="K127" s="140"/>
      <c r="L127" s="140"/>
      <c r="M127" s="140">
        <v>0</v>
      </c>
      <c r="N127" s="140"/>
      <c r="O127" s="140"/>
      <c r="P127" s="140"/>
      <c r="Q127" s="140">
        <f>SUM(Q44:Q58)*Q22</f>
        <v>0</v>
      </c>
      <c r="R127" s="140"/>
      <c r="S127" s="140"/>
      <c r="T127" s="140"/>
      <c r="U127" s="140">
        <f>SUM(Q59:Q73)*Q22</f>
        <v>0</v>
      </c>
      <c r="V127" s="140"/>
      <c r="W127" s="140"/>
      <c r="X127" s="140"/>
      <c r="Y127" s="140">
        <f>MAX(SUM(Q74:Q78)*Q22,SUM(Q79:Q83)*Q22,SUM(Q84:Q88)*Q22)</f>
        <v>0</v>
      </c>
      <c r="Z127" s="140"/>
      <c r="AA127" s="140"/>
      <c r="AB127" s="140"/>
      <c r="AC127" s="137">
        <f>Q121-Q96</f>
        <v>0</v>
      </c>
      <c r="AD127" s="140"/>
      <c r="AE127" s="140"/>
      <c r="AF127" s="140"/>
      <c r="AG127" s="125">
        <f t="shared" ref="AG127:AG132" si="35">SUM(I127:Y127)</f>
        <v>188</v>
      </c>
      <c r="AH127" s="126"/>
    </row>
    <row r="128" spans="1:34" ht="15.95" customHeight="1">
      <c r="A128" s="138"/>
      <c r="B128" s="139"/>
      <c r="C128" s="139"/>
      <c r="D128" s="139" t="s">
        <v>36</v>
      </c>
      <c r="E128" s="139"/>
      <c r="F128" s="139"/>
      <c r="G128" s="139">
        <f>LEN($G$136)-LEN(SUBSTITUTE($G$136,"2",""))+B92</f>
        <v>1</v>
      </c>
      <c r="H128" s="139"/>
      <c r="I128" s="140">
        <f>12+36+36+162-Q22*6+10+16+10+36+T22*SUM(T35:T38)+8</f>
        <v>230</v>
      </c>
      <c r="J128" s="140"/>
      <c r="K128" s="140"/>
      <c r="L128" s="140"/>
      <c r="M128" s="140">
        <v>24</v>
      </c>
      <c r="N128" s="140"/>
      <c r="O128" s="140"/>
      <c r="P128" s="140"/>
      <c r="Q128" s="140">
        <f>SUM(T44:T58)*T22</f>
        <v>0</v>
      </c>
      <c r="R128" s="140"/>
      <c r="S128" s="140"/>
      <c r="T128" s="140"/>
      <c r="U128" s="140">
        <f>SUM(T59:T73)*T22</f>
        <v>0</v>
      </c>
      <c r="V128" s="140"/>
      <c r="W128" s="140"/>
      <c r="X128" s="140"/>
      <c r="Y128" s="140">
        <f>MAX(SUM(T74:T78)*T22,SUM(T79:T83)*T22,SUM(T84:T88)*T22)</f>
        <v>0</v>
      </c>
      <c r="Z128" s="140"/>
      <c r="AA128" s="140"/>
      <c r="AB128" s="140"/>
      <c r="AC128" s="137">
        <f>T121-T96</f>
        <v>0.58333333333333326</v>
      </c>
      <c r="AD128" s="140"/>
      <c r="AE128" s="140"/>
      <c r="AF128" s="140"/>
      <c r="AG128" s="125">
        <f t="shared" si="35"/>
        <v>254</v>
      </c>
      <c r="AH128" s="126"/>
    </row>
    <row r="129" spans="1:34" ht="15.95" customHeight="1">
      <c r="A129" s="138" t="s">
        <v>63</v>
      </c>
      <c r="B129" s="139"/>
      <c r="C129" s="139"/>
      <c r="D129" s="139" t="s">
        <v>37</v>
      </c>
      <c r="E129" s="139"/>
      <c r="F129" s="139"/>
      <c r="G129" s="139">
        <f>LEN($G$136)-LEN(SUBSTITUTE($G$136,"3",""))+C92</f>
        <v>0</v>
      </c>
      <c r="H129" s="139"/>
      <c r="I129" s="140">
        <f>32+36+10+14+W22*SUM(W35:W38)</f>
        <v>92</v>
      </c>
      <c r="J129" s="140"/>
      <c r="K129" s="140"/>
      <c r="L129" s="140"/>
      <c r="M129" s="140">
        <v>24</v>
      </c>
      <c r="N129" s="140"/>
      <c r="O129" s="140"/>
      <c r="P129" s="140"/>
      <c r="Q129" s="140">
        <f>SUM(W44:W58)*W22</f>
        <v>0</v>
      </c>
      <c r="R129" s="140"/>
      <c r="S129" s="140"/>
      <c r="T129" s="140"/>
      <c r="U129" s="140">
        <f>SUM(W59:W73)*W22</f>
        <v>0</v>
      </c>
      <c r="V129" s="140"/>
      <c r="W129" s="140"/>
      <c r="X129" s="140"/>
      <c r="Y129" s="140">
        <f>MAX(SUM(W74:W78)*W22,SUM(W79:W83)*W22,SUM(W84:W88)*W22)</f>
        <v>0</v>
      </c>
      <c r="Z129" s="140"/>
      <c r="AA129" s="140"/>
      <c r="AB129" s="140"/>
      <c r="AC129" s="137">
        <f>W121-W96</f>
        <v>0.41333333333333355</v>
      </c>
      <c r="AD129" s="140"/>
      <c r="AE129" s="140"/>
      <c r="AF129" s="140"/>
      <c r="AG129" s="125">
        <f t="shared" si="35"/>
        <v>116</v>
      </c>
      <c r="AH129" s="126"/>
    </row>
    <row r="130" spans="1:34" ht="15.95" customHeight="1">
      <c r="A130" s="138"/>
      <c r="B130" s="139"/>
      <c r="C130" s="139"/>
      <c r="D130" s="139" t="s">
        <v>38</v>
      </c>
      <c r="E130" s="139"/>
      <c r="F130" s="139"/>
      <c r="G130" s="139">
        <f>LEN($G$136)-LEN(SUBSTITUTE($G$136,"4",""))+D92</f>
        <v>1</v>
      </c>
      <c r="H130" s="139"/>
      <c r="I130" s="140">
        <f>24+Z22*SUM(Z35:Z38)</f>
        <v>24</v>
      </c>
      <c r="J130" s="140"/>
      <c r="K130" s="140"/>
      <c r="L130" s="140"/>
      <c r="M130" s="140">
        <v>24</v>
      </c>
      <c r="N130" s="140"/>
      <c r="O130" s="140"/>
      <c r="P130" s="140"/>
      <c r="Q130" s="140">
        <f>SUM(Z44:Z58)*Z22</f>
        <v>0</v>
      </c>
      <c r="R130" s="140"/>
      <c r="S130" s="140"/>
      <c r="T130" s="140"/>
      <c r="U130" s="140">
        <f>SUM(Z59:Z73)*Z22</f>
        <v>0</v>
      </c>
      <c r="V130" s="140"/>
      <c r="W130" s="140"/>
      <c r="X130" s="140"/>
      <c r="Y130" s="140">
        <f>MAX(SUM(Z74:Z78)*Z22,SUM(Z79:Z83)*Z22,SUM(Z84:Z88)*Z22)</f>
        <v>0</v>
      </c>
      <c r="Z130" s="140"/>
      <c r="AA130" s="140"/>
      <c r="AB130" s="140"/>
      <c r="AC130" s="137">
        <f>Z121-Z96</f>
        <v>0</v>
      </c>
      <c r="AD130" s="137"/>
      <c r="AE130" s="137"/>
      <c r="AF130" s="137"/>
      <c r="AG130" s="125">
        <f t="shared" si="35"/>
        <v>48</v>
      </c>
      <c r="AH130" s="126"/>
    </row>
    <row r="131" spans="1:34" ht="15.95" customHeight="1">
      <c r="A131" s="138" t="s">
        <v>64</v>
      </c>
      <c r="B131" s="139"/>
      <c r="C131" s="139"/>
      <c r="D131" s="139" t="s">
        <v>39</v>
      </c>
      <c r="E131" s="139"/>
      <c r="F131" s="139"/>
      <c r="G131" s="139">
        <f>LEN($G$136)-LEN(SUBSTITUTE($G$136,"5",""))+E92</f>
        <v>0</v>
      </c>
      <c r="H131" s="139"/>
      <c r="I131" s="140">
        <f>SUM(AC36:AC38)*AC22</f>
        <v>0</v>
      </c>
      <c r="J131" s="140"/>
      <c r="K131" s="140"/>
      <c r="L131" s="140"/>
      <c r="M131" s="140">
        <v>24</v>
      </c>
      <c r="N131" s="140"/>
      <c r="O131" s="140"/>
      <c r="P131" s="140"/>
      <c r="Q131" s="140">
        <f>SUM(AC44:AC58)*AC22</f>
        <v>0</v>
      </c>
      <c r="R131" s="140"/>
      <c r="S131" s="140"/>
      <c r="T131" s="140"/>
      <c r="U131" s="140">
        <f>SUM(AC59:AC73)*AC22</f>
        <v>0</v>
      </c>
      <c r="V131" s="140"/>
      <c r="W131" s="140"/>
      <c r="X131" s="140"/>
      <c r="Y131" s="140">
        <f>MAX(SUM(AC74:AC78)*AC22,SUM(AC79:AC83)*AC22,SUM(AC84:AC88)*AC22)</f>
        <v>0</v>
      </c>
      <c r="Z131" s="140"/>
      <c r="AA131" s="140"/>
      <c r="AB131" s="140"/>
      <c r="AC131" s="137">
        <f>AC121-AC96</f>
        <v>0</v>
      </c>
      <c r="AD131" s="137"/>
      <c r="AE131" s="137"/>
      <c r="AF131" s="137"/>
      <c r="AG131" s="125">
        <f t="shared" si="35"/>
        <v>24</v>
      </c>
      <c r="AH131" s="126"/>
    </row>
    <row r="132" spans="1:34" ht="15.95" customHeight="1">
      <c r="A132" s="138"/>
      <c r="B132" s="139"/>
      <c r="C132" s="139"/>
      <c r="D132" s="139" t="s">
        <v>40</v>
      </c>
      <c r="E132" s="139"/>
      <c r="F132" s="139"/>
      <c r="G132" s="139">
        <f>LEN($G$136)-LEN(SUBSTITUTE($G$136,"6",""))+F92</f>
        <v>0</v>
      </c>
      <c r="H132" s="139"/>
      <c r="I132" s="140">
        <f>SUM(AF35:AF38)*AF22</f>
        <v>0</v>
      </c>
      <c r="J132" s="140"/>
      <c r="K132" s="140"/>
      <c r="L132" s="140"/>
      <c r="M132" s="140">
        <v>0</v>
      </c>
      <c r="N132" s="140"/>
      <c r="O132" s="140"/>
      <c r="P132" s="140"/>
      <c r="Q132" s="140">
        <f>SUM(AF44:AF58)*AF22</f>
        <v>0</v>
      </c>
      <c r="R132" s="140"/>
      <c r="S132" s="140"/>
      <c r="T132" s="140"/>
      <c r="U132" s="140">
        <f>SUM(AF59:AF73)*AF22</f>
        <v>0</v>
      </c>
      <c r="V132" s="140"/>
      <c r="W132" s="140"/>
      <c r="X132" s="140"/>
      <c r="Y132" s="140">
        <f>MAX(SUM(AF74:AF78)*AF22,SUM(AF79:AF83)*AF22,SUM(AF84:AF88)*AF22)</f>
        <v>0</v>
      </c>
      <c r="Z132" s="140"/>
      <c r="AA132" s="140"/>
      <c r="AB132" s="140"/>
      <c r="AC132" s="137">
        <f>AF121-AF96</f>
        <v>0</v>
      </c>
      <c r="AD132" s="137"/>
      <c r="AE132" s="137"/>
      <c r="AF132" s="137"/>
      <c r="AG132" s="125">
        <f t="shared" si="35"/>
        <v>0</v>
      </c>
      <c r="AH132" s="126"/>
    </row>
    <row r="133" spans="1:34" ht="15.95" customHeight="1">
      <c r="A133" s="138" t="s">
        <v>23</v>
      </c>
      <c r="B133" s="139"/>
      <c r="C133" s="139"/>
      <c r="D133" s="139"/>
      <c r="E133" s="139"/>
      <c r="F133" s="139"/>
      <c r="G133" s="139">
        <f>SUM(G127:H132)</f>
        <v>4</v>
      </c>
      <c r="H133" s="139"/>
      <c r="I133" s="140">
        <f>SUM(I127:L132)</f>
        <v>534</v>
      </c>
      <c r="J133" s="140"/>
      <c r="K133" s="140"/>
      <c r="L133" s="140"/>
      <c r="M133" s="140">
        <f>SUM(M127:P132)-48</f>
        <v>48</v>
      </c>
      <c r="N133" s="140"/>
      <c r="O133" s="140"/>
      <c r="P133" s="140"/>
      <c r="Q133" s="140">
        <f>SUM(Q127:T132)</f>
        <v>0</v>
      </c>
      <c r="R133" s="140"/>
      <c r="S133" s="140"/>
      <c r="T133" s="140"/>
      <c r="U133" s="140">
        <f>SUM(U127:X132)</f>
        <v>0</v>
      </c>
      <c r="V133" s="140"/>
      <c r="W133" s="140"/>
      <c r="X133" s="140"/>
      <c r="Y133" s="140">
        <f>SUM(Y127:AB132)</f>
        <v>0</v>
      </c>
      <c r="Z133" s="140"/>
      <c r="AA133" s="140"/>
      <c r="AB133" s="140"/>
      <c r="AC133" s="137">
        <f>SUM(AC127:AF132)</f>
        <v>0.99666666666666681</v>
      </c>
      <c r="AD133" s="140"/>
      <c r="AE133" s="140"/>
      <c r="AF133" s="140"/>
      <c r="AG133" s="125">
        <f>SUM(I133:Y133)-SUM(N24:N42)+SUM(N44:N73)+MAX(SUM(N74:N78),SUM(N79:N83),SUM(N84:N88))</f>
        <v>582</v>
      </c>
      <c r="AH133" s="126"/>
    </row>
    <row r="134" spans="1:34" ht="15.95" customHeight="1" thickBot="1">
      <c r="A134" s="127" t="s">
        <v>110</v>
      </c>
      <c r="B134" s="128"/>
      <c r="C134" s="129"/>
      <c r="D134" s="130">
        <f>AC133*24+AG133</f>
        <v>605.91999999999996</v>
      </c>
      <c r="E134" s="131"/>
      <c r="F134" s="132" t="s">
        <v>111</v>
      </c>
      <c r="G134" s="128"/>
      <c r="H134" s="129"/>
      <c r="I134" s="132">
        <f>SUM(M24:M38)</f>
        <v>534</v>
      </c>
      <c r="J134" s="129"/>
      <c r="K134" s="133" t="s">
        <v>112</v>
      </c>
      <c r="L134" s="134"/>
      <c r="M134" s="135"/>
      <c r="N134" s="116">
        <f>I134/D134</f>
        <v>0.88130446263533146</v>
      </c>
      <c r="O134" s="117"/>
      <c r="P134" s="116" t="s">
        <v>113</v>
      </c>
      <c r="Q134" s="136"/>
      <c r="R134" s="117"/>
      <c r="S134" s="133">
        <f>AC133*24+SUM(N24:N73)+MAX(SUM(N74:N78),SUM(N79:N83),SUM(N84:N88))</f>
        <v>23.92</v>
      </c>
      <c r="T134" s="135"/>
      <c r="U134" s="118" t="s">
        <v>114</v>
      </c>
      <c r="V134" s="119"/>
      <c r="W134" s="120"/>
      <c r="X134" s="116">
        <f>S134/D134</f>
        <v>3.9477158700818596E-2</v>
      </c>
      <c r="Y134" s="117"/>
      <c r="Z134" s="118" t="s">
        <v>115</v>
      </c>
      <c r="AA134" s="119"/>
      <c r="AB134" s="120"/>
      <c r="AC134" s="116">
        <f>(48+MAX(SUM(M74:M78),SUM(M79:M83),SUM(M84:M88)))/D134</f>
        <v>7.9218378663850023E-2</v>
      </c>
      <c r="AD134" s="117"/>
      <c r="AE134" s="110"/>
      <c r="AF134" s="111"/>
      <c r="AG134" s="111"/>
      <c r="AH134" s="112"/>
    </row>
    <row r="135" spans="1:34" s="18" customFormat="1" ht="15.95" customHeight="1">
      <c r="A135" s="121"/>
      <c r="B135" s="121"/>
      <c r="C135" s="121"/>
      <c r="D135" s="95"/>
      <c r="E135" s="95"/>
      <c r="F135" s="95"/>
      <c r="G135" s="122">
        <f>AC133*24/AG133</f>
        <v>4.1099656357388319E-2</v>
      </c>
      <c r="H135" s="122"/>
      <c r="I135" s="123" t="s">
        <v>80</v>
      </c>
      <c r="J135" s="123"/>
      <c r="K135" s="123"/>
      <c r="L135" s="123"/>
      <c r="M135" s="123"/>
      <c r="N135" s="123"/>
      <c r="O135" s="123"/>
      <c r="P135" s="123"/>
      <c r="Q135" s="124">
        <f>AC133*24/(SUM(M133:AB133)+AC133*24)</f>
        <v>0.33259176863181317</v>
      </c>
      <c r="R135" s="124"/>
      <c r="S135" s="124"/>
      <c r="T135" s="124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14"/>
      <c r="AH135" s="114"/>
    </row>
    <row r="136" spans="1:34" ht="15.95" customHeight="1">
      <c r="A136" s="11"/>
      <c r="B136" s="11"/>
      <c r="C136" s="11"/>
      <c r="D136" s="11"/>
      <c r="E136" s="11"/>
      <c r="F136" s="11"/>
      <c r="G136" s="115" t="str">
        <f>CONCATENATE(K24,K25,K26,K27,K28,K29,K30,K31,K32,K33,K34,K35,K36,K37,K38,K39,K40,K41,K42,K43,K44,K45,K46,K47,K48,K49,K50,K51,K52,K53,K54,K55,K56,K57,K58,K59,K60,K61,K62,K63,K64,K65,K66,K67,K68,K69,K70,K71,K72,K73)</f>
        <v>1412</v>
      </c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</row>
    <row r="137" spans="1:34" ht="15.95" customHeight="1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11"/>
      <c r="AH137" s="4"/>
    </row>
    <row r="138" spans="1:34" ht="15.95" customHeight="1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11"/>
      <c r="AH138" s="4"/>
    </row>
    <row r="139" spans="1:34" ht="15.95" customHeight="1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10"/>
    </row>
    <row r="140" spans="1:34" ht="18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6"/>
    </row>
    <row r="141" spans="1:34" ht="18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4"/>
    </row>
    <row r="142" spans="1:34" ht="18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6"/>
    </row>
    <row r="143" spans="1:34" ht="15.95" customHeight="1">
      <c r="A143" s="78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1"/>
      <c r="M143" s="11"/>
      <c r="N143" s="13"/>
      <c r="O143" s="11"/>
      <c r="P143" s="11"/>
      <c r="Q143" s="11"/>
      <c r="R143" s="11"/>
      <c r="S143" s="12"/>
      <c r="T143" s="11"/>
      <c r="U143" s="11"/>
      <c r="V143" s="12"/>
      <c r="W143" s="11"/>
      <c r="X143" s="11"/>
      <c r="Y143" s="12"/>
      <c r="Z143" s="11"/>
      <c r="AA143" s="11"/>
      <c r="AB143" s="12"/>
      <c r="AC143" s="11"/>
      <c r="AD143" s="11"/>
      <c r="AE143" s="12"/>
      <c r="AF143" s="11"/>
      <c r="AG143" s="11"/>
      <c r="AH143" s="8"/>
    </row>
    <row r="144" spans="1:34" ht="15.95" customHeight="1">
      <c r="A144" s="78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1"/>
      <c r="M144" s="11"/>
      <c r="N144" s="13"/>
      <c r="O144" s="11"/>
      <c r="P144" s="11"/>
      <c r="Q144" s="11"/>
      <c r="R144" s="11"/>
      <c r="S144" s="12"/>
      <c r="T144" s="11"/>
      <c r="U144" s="11"/>
      <c r="V144" s="12"/>
      <c r="W144" s="11"/>
      <c r="X144" s="11"/>
      <c r="Y144" s="12"/>
      <c r="Z144" s="11"/>
      <c r="AA144" s="11"/>
      <c r="AB144" s="12"/>
      <c r="AC144" s="11"/>
      <c r="AD144" s="11"/>
      <c r="AE144" s="12"/>
      <c r="AF144" s="11"/>
      <c r="AG144" s="11"/>
      <c r="AH144" s="8"/>
    </row>
    <row r="145" spans="1:34" ht="15.95" customHeight="1">
      <c r="A145" s="78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1"/>
      <c r="M145" s="11"/>
      <c r="N145" s="13"/>
      <c r="O145" s="11"/>
      <c r="P145" s="11"/>
      <c r="Q145" s="11"/>
      <c r="R145" s="11"/>
      <c r="S145" s="12"/>
      <c r="T145" s="11"/>
      <c r="U145" s="11"/>
      <c r="V145" s="12"/>
      <c r="W145" s="11"/>
      <c r="X145" s="11"/>
      <c r="Y145" s="12"/>
      <c r="Z145" s="11"/>
      <c r="AA145" s="11"/>
      <c r="AB145" s="12"/>
      <c r="AC145" s="11"/>
      <c r="AD145" s="11"/>
      <c r="AE145" s="12"/>
      <c r="AF145" s="11"/>
      <c r="AG145" s="11"/>
      <c r="AH145" s="8"/>
    </row>
    <row r="146" spans="1:34" ht="15.95" customHeight="1">
      <c r="A146" s="78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1"/>
      <c r="M146" s="11"/>
      <c r="N146" s="13"/>
      <c r="O146" s="11"/>
      <c r="P146" s="11"/>
      <c r="Q146" s="11"/>
      <c r="R146" s="11"/>
      <c r="S146" s="12"/>
      <c r="T146" s="11"/>
      <c r="U146" s="11"/>
      <c r="V146" s="12"/>
      <c r="W146" s="11"/>
      <c r="X146" s="11"/>
      <c r="Y146" s="12"/>
      <c r="Z146" s="11"/>
      <c r="AA146" s="11"/>
      <c r="AB146" s="12"/>
      <c r="AC146" s="11"/>
      <c r="AD146" s="11"/>
      <c r="AE146" s="12"/>
      <c r="AF146" s="11"/>
      <c r="AG146" s="11"/>
      <c r="AH146" s="8"/>
    </row>
    <row r="147" spans="1:34" ht="15.95" customHeight="1">
      <c r="A147" s="78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1"/>
      <c r="M147" s="11"/>
      <c r="N147" s="13"/>
      <c r="O147" s="11"/>
      <c r="P147" s="11"/>
      <c r="Q147" s="11"/>
      <c r="R147" s="11"/>
      <c r="S147" s="12"/>
      <c r="T147" s="11"/>
      <c r="U147" s="11"/>
      <c r="V147" s="12"/>
      <c r="W147" s="11"/>
      <c r="X147" s="11"/>
      <c r="Y147" s="12"/>
      <c r="Z147" s="11"/>
      <c r="AA147" s="11"/>
      <c r="AB147" s="12"/>
      <c r="AC147" s="11"/>
      <c r="AD147" s="11"/>
      <c r="AE147" s="12"/>
      <c r="AF147" s="11"/>
      <c r="AG147" s="11"/>
      <c r="AH147" s="8"/>
    </row>
    <row r="148" spans="1:34" ht="15.95" customHeight="1">
      <c r="A148" s="78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1"/>
      <c r="M148" s="11"/>
      <c r="N148" s="13"/>
      <c r="O148" s="11"/>
      <c r="P148" s="11"/>
      <c r="Q148" s="11"/>
      <c r="R148" s="11"/>
      <c r="S148" s="12"/>
      <c r="T148" s="11"/>
      <c r="U148" s="11"/>
      <c r="V148" s="12"/>
      <c r="W148" s="11"/>
      <c r="X148" s="11"/>
      <c r="Y148" s="12"/>
      <c r="Z148" s="11"/>
      <c r="AA148" s="11"/>
      <c r="AB148" s="12"/>
      <c r="AC148" s="11"/>
      <c r="AD148" s="11"/>
      <c r="AE148" s="12"/>
      <c r="AF148" s="11"/>
      <c r="AG148" s="11"/>
      <c r="AH148" s="8"/>
    </row>
    <row r="149" spans="1:34" ht="15.95" customHeight="1">
      <c r="A149" s="78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1"/>
      <c r="M149" s="11"/>
      <c r="N149" s="13"/>
      <c r="O149" s="11"/>
      <c r="P149" s="11"/>
      <c r="Q149" s="11"/>
      <c r="R149" s="11"/>
      <c r="S149" s="12"/>
      <c r="T149" s="11"/>
      <c r="U149" s="11"/>
      <c r="V149" s="12"/>
      <c r="W149" s="11"/>
      <c r="X149" s="11"/>
      <c r="Y149" s="12"/>
      <c r="Z149" s="11"/>
      <c r="AA149" s="11"/>
      <c r="AB149" s="12"/>
      <c r="AC149" s="11"/>
      <c r="AD149" s="11"/>
      <c r="AE149" s="12"/>
      <c r="AF149" s="11"/>
      <c r="AG149" s="11"/>
      <c r="AH149" s="8"/>
    </row>
    <row r="150" spans="1:34" ht="15.95" customHeight="1">
      <c r="A150" s="78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1"/>
      <c r="M150" s="11"/>
      <c r="N150" s="13"/>
      <c r="O150" s="11"/>
      <c r="P150" s="11"/>
      <c r="Q150" s="11"/>
      <c r="R150" s="11"/>
      <c r="S150" s="12"/>
      <c r="T150" s="11"/>
      <c r="U150" s="11"/>
      <c r="V150" s="12"/>
      <c r="W150" s="11"/>
      <c r="X150" s="11"/>
      <c r="Y150" s="12"/>
      <c r="Z150" s="11"/>
      <c r="AA150" s="11"/>
      <c r="AB150" s="12"/>
      <c r="AC150" s="11"/>
      <c r="AD150" s="11"/>
      <c r="AE150" s="12"/>
      <c r="AF150" s="11"/>
      <c r="AG150" s="11"/>
      <c r="AH150" s="8"/>
    </row>
    <row r="151" spans="1:34" ht="15.95" customHeight="1">
      <c r="A151" s="78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1"/>
      <c r="M151" s="11"/>
      <c r="N151" s="13"/>
      <c r="O151" s="11"/>
      <c r="P151" s="11"/>
      <c r="Q151" s="11"/>
      <c r="R151" s="11"/>
      <c r="S151" s="12"/>
      <c r="T151" s="11"/>
      <c r="U151" s="11"/>
      <c r="V151" s="12"/>
      <c r="W151" s="11"/>
      <c r="X151" s="11"/>
      <c r="Y151" s="12"/>
      <c r="Z151" s="11"/>
      <c r="AA151" s="11"/>
      <c r="AB151" s="12"/>
      <c r="AC151" s="11"/>
      <c r="AD151" s="11"/>
      <c r="AE151" s="12"/>
      <c r="AF151" s="11"/>
      <c r="AG151" s="11"/>
      <c r="AH151" s="8"/>
    </row>
    <row r="152" spans="1:34" ht="15.95" customHeight="1">
      <c r="A152" s="78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1"/>
      <c r="M152" s="11"/>
      <c r="N152" s="13"/>
      <c r="O152" s="11"/>
      <c r="P152" s="11"/>
      <c r="Q152" s="11"/>
      <c r="R152" s="11"/>
      <c r="S152" s="12"/>
      <c r="T152" s="11"/>
      <c r="U152" s="11"/>
      <c r="V152" s="12"/>
      <c r="W152" s="11"/>
      <c r="X152" s="11"/>
      <c r="Y152" s="12"/>
      <c r="Z152" s="11"/>
      <c r="AA152" s="11"/>
      <c r="AB152" s="12"/>
      <c r="AC152" s="11"/>
      <c r="AD152" s="11"/>
      <c r="AE152" s="12"/>
      <c r="AF152" s="11"/>
      <c r="AG152" s="11"/>
      <c r="AH152" s="8"/>
    </row>
    <row r="153" spans="1:34" ht="15.95" customHeight="1">
      <c r="A153" s="78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1"/>
      <c r="M153" s="11"/>
      <c r="N153" s="13"/>
      <c r="O153" s="11"/>
      <c r="P153" s="11"/>
      <c r="Q153" s="11"/>
      <c r="R153" s="11"/>
      <c r="S153" s="12"/>
      <c r="T153" s="11"/>
      <c r="U153" s="11"/>
      <c r="V153" s="12"/>
      <c r="W153" s="11"/>
      <c r="X153" s="11"/>
      <c r="Y153" s="12"/>
      <c r="Z153" s="11"/>
      <c r="AA153" s="11"/>
      <c r="AB153" s="12"/>
      <c r="AC153" s="11"/>
      <c r="AD153" s="11"/>
      <c r="AE153" s="12"/>
      <c r="AF153" s="11"/>
      <c r="AG153" s="11"/>
      <c r="AH153" s="8"/>
    </row>
    <row r="154" spans="1:34" ht="15.95" customHeight="1">
      <c r="A154" s="78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1"/>
      <c r="M154" s="11"/>
      <c r="N154" s="13"/>
      <c r="O154" s="11"/>
      <c r="P154" s="11"/>
      <c r="Q154" s="11"/>
      <c r="R154" s="11"/>
      <c r="S154" s="12"/>
      <c r="T154" s="11"/>
      <c r="U154" s="11"/>
      <c r="V154" s="12"/>
      <c r="W154" s="11"/>
      <c r="X154" s="11"/>
      <c r="Y154" s="12"/>
      <c r="Z154" s="11"/>
      <c r="AA154" s="11"/>
      <c r="AB154" s="12"/>
      <c r="AC154" s="11"/>
      <c r="AD154" s="11"/>
      <c r="AE154" s="12"/>
      <c r="AF154" s="11"/>
      <c r="AG154" s="11"/>
      <c r="AH154" s="8"/>
    </row>
    <row r="155" spans="1:34" ht="15.95" customHeight="1">
      <c r="A155" s="78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1"/>
      <c r="M155" s="11"/>
      <c r="N155" s="13"/>
      <c r="O155" s="11"/>
      <c r="P155" s="11"/>
      <c r="Q155" s="11"/>
      <c r="R155" s="11"/>
      <c r="S155" s="12"/>
      <c r="T155" s="11"/>
      <c r="U155" s="11"/>
      <c r="V155" s="12"/>
      <c r="W155" s="11"/>
      <c r="X155" s="11"/>
      <c r="Y155" s="12"/>
      <c r="Z155" s="11"/>
      <c r="AA155" s="11"/>
      <c r="AB155" s="12"/>
      <c r="AC155" s="11"/>
      <c r="AD155" s="11"/>
      <c r="AE155" s="12"/>
      <c r="AF155" s="11"/>
      <c r="AG155" s="11"/>
      <c r="AH155" s="8"/>
    </row>
    <row r="156" spans="1:34" ht="15.95" customHeight="1">
      <c r="A156" s="78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1"/>
      <c r="M156" s="11"/>
      <c r="N156" s="13"/>
      <c r="O156" s="11"/>
      <c r="P156" s="11"/>
      <c r="Q156" s="11"/>
      <c r="R156" s="11"/>
      <c r="S156" s="12"/>
      <c r="T156" s="11"/>
      <c r="U156" s="11"/>
      <c r="V156" s="12"/>
      <c r="W156" s="11"/>
      <c r="X156" s="11"/>
      <c r="Y156" s="12"/>
      <c r="Z156" s="11"/>
      <c r="AA156" s="11"/>
      <c r="AB156" s="12"/>
      <c r="AC156" s="11"/>
      <c r="AD156" s="11"/>
      <c r="AE156" s="12"/>
      <c r="AF156" s="11"/>
      <c r="AG156" s="11"/>
      <c r="AH156" s="8"/>
    </row>
    <row r="157" spans="1:34" ht="15.95" customHeight="1">
      <c r="A157" s="78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1"/>
      <c r="M157" s="11"/>
      <c r="N157" s="13"/>
      <c r="O157" s="11"/>
      <c r="P157" s="11"/>
      <c r="Q157" s="11"/>
      <c r="R157" s="11"/>
      <c r="S157" s="12"/>
      <c r="T157" s="11"/>
      <c r="U157" s="11"/>
      <c r="V157" s="12"/>
      <c r="W157" s="11"/>
      <c r="X157" s="11"/>
      <c r="Y157" s="12"/>
      <c r="Z157" s="11"/>
      <c r="AA157" s="11"/>
      <c r="AB157" s="12"/>
      <c r="AC157" s="11"/>
      <c r="AD157" s="11"/>
      <c r="AE157" s="12"/>
      <c r="AF157" s="11"/>
      <c r="AG157" s="11"/>
      <c r="AH157" s="8"/>
    </row>
    <row r="158" spans="1:34" ht="15.95" customHeight="1">
      <c r="A158" s="78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1"/>
      <c r="M158" s="11"/>
      <c r="N158" s="13"/>
      <c r="O158" s="11"/>
      <c r="P158" s="11"/>
      <c r="Q158" s="11"/>
      <c r="R158" s="11"/>
      <c r="S158" s="12"/>
      <c r="T158" s="11"/>
      <c r="U158" s="11"/>
      <c r="V158" s="12"/>
      <c r="W158" s="11"/>
      <c r="X158" s="11"/>
      <c r="Y158" s="12"/>
      <c r="Z158" s="11"/>
      <c r="AA158" s="11"/>
      <c r="AB158" s="12"/>
      <c r="AC158" s="11"/>
      <c r="AD158" s="11"/>
      <c r="AE158" s="12"/>
      <c r="AF158" s="11"/>
      <c r="AG158" s="11"/>
      <c r="AH158" s="8"/>
    </row>
    <row r="159" spans="1:34" ht="15.95" customHeight="1">
      <c r="A159" s="78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1"/>
      <c r="M159" s="11"/>
      <c r="N159" s="13"/>
      <c r="O159" s="11"/>
      <c r="P159" s="11"/>
      <c r="Q159" s="11"/>
      <c r="R159" s="11"/>
      <c r="S159" s="12"/>
      <c r="T159" s="11"/>
      <c r="U159" s="11"/>
      <c r="V159" s="12"/>
      <c r="W159" s="11"/>
      <c r="X159" s="11"/>
      <c r="Y159" s="12"/>
      <c r="Z159" s="11"/>
      <c r="AA159" s="11"/>
      <c r="AB159" s="12"/>
      <c r="AC159" s="11"/>
      <c r="AD159" s="11"/>
      <c r="AE159" s="12"/>
      <c r="AF159" s="11"/>
      <c r="AG159" s="11"/>
      <c r="AH159" s="8"/>
    </row>
    <row r="160" spans="1:34" ht="15.95" customHeight="1">
      <c r="A160" s="78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1"/>
      <c r="M160" s="11"/>
      <c r="N160" s="13"/>
      <c r="O160" s="11"/>
      <c r="P160" s="11"/>
      <c r="Q160" s="11"/>
      <c r="R160" s="11"/>
      <c r="S160" s="12"/>
      <c r="T160" s="11"/>
      <c r="U160" s="11"/>
      <c r="V160" s="12"/>
      <c r="W160" s="11"/>
      <c r="X160" s="11"/>
      <c r="Y160" s="12"/>
      <c r="Z160" s="11"/>
      <c r="AA160" s="11"/>
      <c r="AB160" s="12"/>
      <c r="AC160" s="11"/>
      <c r="AD160" s="11"/>
      <c r="AE160" s="12"/>
      <c r="AF160" s="11"/>
      <c r="AG160" s="11"/>
      <c r="AH160" s="8"/>
    </row>
    <row r="161" spans="1:34" ht="15.95" customHeight="1">
      <c r="A161" s="78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1"/>
      <c r="M161" s="11"/>
      <c r="N161" s="13"/>
      <c r="O161" s="11"/>
      <c r="P161" s="11"/>
      <c r="Q161" s="11"/>
      <c r="R161" s="11"/>
      <c r="S161" s="12"/>
      <c r="T161" s="11"/>
      <c r="U161" s="11"/>
      <c r="V161" s="12"/>
      <c r="W161" s="11"/>
      <c r="X161" s="11"/>
      <c r="Y161" s="12"/>
      <c r="Z161" s="11"/>
      <c r="AA161" s="11"/>
      <c r="AB161" s="12"/>
      <c r="AC161" s="11"/>
      <c r="AD161" s="11"/>
      <c r="AE161" s="12"/>
      <c r="AF161" s="11"/>
      <c r="AG161" s="11"/>
      <c r="AH161" s="8"/>
    </row>
    <row r="162" spans="1:34" ht="15.95" customHeight="1">
      <c r="A162" s="78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1"/>
      <c r="M162" s="11"/>
      <c r="N162" s="13"/>
      <c r="O162" s="11"/>
      <c r="P162" s="11"/>
      <c r="Q162" s="11"/>
      <c r="R162" s="11"/>
      <c r="S162" s="12"/>
      <c r="T162" s="11"/>
      <c r="U162" s="11"/>
      <c r="V162" s="12"/>
      <c r="W162" s="11"/>
      <c r="X162" s="11"/>
      <c r="Y162" s="12"/>
      <c r="Z162" s="11"/>
      <c r="AA162" s="11"/>
      <c r="AB162" s="12"/>
      <c r="AC162" s="11"/>
      <c r="AD162" s="11"/>
      <c r="AE162" s="12"/>
      <c r="AF162" s="11"/>
      <c r="AG162" s="11"/>
      <c r="AH162" s="8"/>
    </row>
    <row r="163" spans="1:34" ht="15.95" customHeight="1">
      <c r="A163" s="78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1"/>
      <c r="M163" s="11"/>
      <c r="N163" s="13"/>
      <c r="O163" s="11"/>
      <c r="P163" s="11"/>
      <c r="Q163" s="11"/>
      <c r="R163" s="11"/>
      <c r="S163" s="12"/>
      <c r="T163" s="11"/>
      <c r="U163" s="11"/>
      <c r="V163" s="12"/>
      <c r="W163" s="11"/>
      <c r="X163" s="11"/>
      <c r="Y163" s="12"/>
      <c r="Z163" s="11"/>
      <c r="AA163" s="11"/>
      <c r="AB163" s="12"/>
      <c r="AC163" s="11"/>
      <c r="AD163" s="11"/>
      <c r="AE163" s="12"/>
      <c r="AF163" s="11"/>
      <c r="AG163" s="11"/>
      <c r="AH163" s="8"/>
    </row>
    <row r="164" spans="1:34">
      <c r="A164" s="78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1"/>
      <c r="M164" s="11"/>
      <c r="N164" s="13"/>
      <c r="O164" s="11"/>
      <c r="P164" s="11"/>
      <c r="Q164" s="11"/>
      <c r="R164" s="11"/>
      <c r="S164" s="12"/>
      <c r="T164" s="11"/>
      <c r="U164" s="11"/>
      <c r="V164" s="12"/>
      <c r="W164" s="11"/>
      <c r="X164" s="11"/>
      <c r="Y164" s="12"/>
      <c r="Z164" s="11"/>
      <c r="AA164" s="11"/>
      <c r="AB164" s="12"/>
      <c r="AC164" s="11"/>
      <c r="AD164" s="11"/>
      <c r="AE164" s="12"/>
      <c r="AF164" s="11"/>
      <c r="AG164" s="11"/>
      <c r="AH164" s="8"/>
    </row>
    <row r="165" spans="1:34">
      <c r="A165" s="78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1"/>
      <c r="M165" s="11"/>
      <c r="N165" s="13"/>
      <c r="O165" s="11"/>
      <c r="P165" s="11"/>
      <c r="Q165" s="11"/>
      <c r="R165" s="11"/>
      <c r="S165" s="12"/>
      <c r="T165" s="11"/>
      <c r="U165" s="11"/>
      <c r="V165" s="12"/>
      <c r="W165" s="11"/>
      <c r="X165" s="11"/>
      <c r="Y165" s="12"/>
      <c r="Z165" s="11"/>
      <c r="AA165" s="11"/>
      <c r="AB165" s="12"/>
      <c r="AC165" s="11"/>
      <c r="AD165" s="11"/>
      <c r="AE165" s="12"/>
      <c r="AF165" s="11"/>
      <c r="AG165" s="11"/>
      <c r="AH165" s="8"/>
    </row>
    <row r="166" spans="1:34">
      <c r="A166" s="78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1"/>
      <c r="M166" s="11"/>
      <c r="N166" s="13"/>
      <c r="O166" s="11"/>
      <c r="P166" s="11"/>
      <c r="Q166" s="11"/>
      <c r="R166" s="11"/>
      <c r="S166" s="12"/>
      <c r="T166" s="11"/>
      <c r="U166" s="11"/>
      <c r="V166" s="12"/>
      <c r="W166" s="11"/>
      <c r="X166" s="11"/>
      <c r="Y166" s="12"/>
      <c r="Z166" s="11"/>
      <c r="AA166" s="11"/>
      <c r="AB166" s="12"/>
      <c r="AC166" s="11"/>
      <c r="AD166" s="11"/>
      <c r="AE166" s="12"/>
      <c r="AF166" s="11"/>
      <c r="AG166" s="11"/>
      <c r="AH166" s="8"/>
    </row>
    <row r="167" spans="1:34">
      <c r="A167" s="78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1"/>
      <c r="M167" s="11"/>
      <c r="N167" s="13"/>
      <c r="O167" s="11"/>
      <c r="P167" s="11"/>
      <c r="Q167" s="11"/>
      <c r="R167" s="11"/>
      <c r="S167" s="12"/>
      <c r="T167" s="11"/>
      <c r="U167" s="11"/>
      <c r="V167" s="12"/>
      <c r="W167" s="11"/>
      <c r="X167" s="11"/>
      <c r="Y167" s="12"/>
      <c r="Z167" s="11"/>
      <c r="AA167" s="11"/>
      <c r="AB167" s="12"/>
      <c r="AC167" s="11"/>
      <c r="AD167" s="11"/>
      <c r="AE167" s="12"/>
      <c r="AF167" s="11"/>
      <c r="AG167" s="11"/>
      <c r="AH167" s="8"/>
    </row>
    <row r="168" spans="1:34">
      <c r="A168" s="78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1"/>
      <c r="M168" s="11"/>
      <c r="N168" s="13"/>
      <c r="O168" s="11"/>
      <c r="P168" s="11"/>
      <c r="Q168" s="11"/>
      <c r="R168" s="11"/>
      <c r="S168" s="12"/>
      <c r="T168" s="11"/>
      <c r="U168" s="11"/>
      <c r="V168" s="12"/>
      <c r="W168" s="11"/>
      <c r="X168" s="11"/>
      <c r="Y168" s="12"/>
      <c r="Z168" s="11"/>
      <c r="AA168" s="11"/>
      <c r="AB168" s="12"/>
      <c r="AC168" s="11"/>
      <c r="AD168" s="11"/>
      <c r="AE168" s="12"/>
      <c r="AF168" s="11"/>
      <c r="AG168" s="11"/>
      <c r="AH168" s="8"/>
    </row>
    <row r="169" spans="1:34">
      <c r="A169" s="78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1"/>
      <c r="M169" s="11"/>
      <c r="N169" s="13"/>
      <c r="O169" s="11"/>
      <c r="P169" s="11"/>
      <c r="Q169" s="11"/>
      <c r="R169" s="11"/>
      <c r="S169" s="12"/>
      <c r="T169" s="11"/>
      <c r="U169" s="11"/>
      <c r="V169" s="12"/>
      <c r="W169" s="11"/>
      <c r="X169" s="11"/>
      <c r="Y169" s="12"/>
      <c r="Z169" s="11"/>
      <c r="AA169" s="11"/>
      <c r="AB169" s="12"/>
      <c r="AC169" s="11"/>
      <c r="AD169" s="11"/>
      <c r="AE169" s="12"/>
      <c r="AF169" s="11"/>
      <c r="AG169" s="11"/>
      <c r="AH169" s="8"/>
    </row>
    <row r="170" spans="1:34">
      <c r="A170" s="78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1"/>
      <c r="M170" s="11"/>
      <c r="N170" s="13"/>
      <c r="O170" s="11"/>
      <c r="P170" s="11"/>
      <c r="Q170" s="11"/>
      <c r="R170" s="11"/>
      <c r="S170" s="12"/>
      <c r="T170" s="11"/>
      <c r="U170" s="11"/>
      <c r="V170" s="12"/>
      <c r="W170" s="11"/>
      <c r="X170" s="11"/>
      <c r="Y170" s="12"/>
      <c r="Z170" s="11"/>
      <c r="AA170" s="11"/>
      <c r="AB170" s="12"/>
      <c r="AC170" s="11"/>
      <c r="AD170" s="11"/>
      <c r="AE170" s="12"/>
      <c r="AF170" s="11"/>
      <c r="AG170" s="11"/>
      <c r="AH170" s="8"/>
    </row>
    <row r="171" spans="1:34">
      <c r="A171" s="78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1"/>
      <c r="M171" s="11"/>
      <c r="N171" s="13"/>
      <c r="O171" s="11"/>
      <c r="P171" s="11"/>
      <c r="Q171" s="11"/>
      <c r="R171" s="11"/>
      <c r="S171" s="12"/>
      <c r="T171" s="11"/>
      <c r="U171" s="11"/>
      <c r="V171" s="12"/>
      <c r="W171" s="11"/>
      <c r="X171" s="11"/>
      <c r="Y171" s="12"/>
      <c r="Z171" s="11"/>
      <c r="AA171" s="11"/>
      <c r="AB171" s="12"/>
      <c r="AC171" s="11"/>
      <c r="AD171" s="11"/>
      <c r="AE171" s="12"/>
      <c r="AF171" s="11"/>
      <c r="AG171" s="11"/>
      <c r="AH171" s="8"/>
    </row>
    <row r="172" spans="1:34">
      <c r="A172" s="78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1"/>
      <c r="M172" s="11"/>
      <c r="N172" s="13"/>
      <c r="O172" s="11"/>
      <c r="P172" s="11"/>
      <c r="Q172" s="11"/>
      <c r="R172" s="11"/>
      <c r="S172" s="12"/>
      <c r="T172" s="11"/>
      <c r="U172" s="11"/>
      <c r="V172" s="12"/>
      <c r="W172" s="11"/>
      <c r="X172" s="11"/>
      <c r="Y172" s="12"/>
      <c r="Z172" s="11"/>
      <c r="AA172" s="11"/>
      <c r="AB172" s="12"/>
      <c r="AC172" s="11"/>
      <c r="AD172" s="11"/>
      <c r="AE172" s="12"/>
      <c r="AF172" s="11"/>
      <c r="AG172" s="11"/>
      <c r="AH172" s="8"/>
    </row>
    <row r="173" spans="1:34">
      <c r="A173" s="78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1"/>
      <c r="M173" s="11"/>
      <c r="N173" s="13"/>
      <c r="O173" s="11"/>
      <c r="P173" s="11"/>
      <c r="Q173" s="11"/>
      <c r="R173" s="11"/>
      <c r="S173" s="12"/>
      <c r="T173" s="11"/>
      <c r="U173" s="11"/>
      <c r="V173" s="12"/>
      <c r="W173" s="11"/>
      <c r="X173" s="11"/>
      <c r="Y173" s="12"/>
      <c r="Z173" s="11"/>
      <c r="AA173" s="11"/>
      <c r="AB173" s="12"/>
      <c r="AC173" s="11"/>
      <c r="AD173" s="11"/>
      <c r="AE173" s="12"/>
      <c r="AF173" s="11"/>
      <c r="AG173" s="11"/>
      <c r="AH173" s="8"/>
    </row>
    <row r="174" spans="1:34">
      <c r="A174" s="78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1"/>
      <c r="M174" s="11"/>
      <c r="N174" s="13"/>
      <c r="O174" s="11"/>
      <c r="P174" s="11"/>
      <c r="Q174" s="11"/>
      <c r="R174" s="11"/>
      <c r="S174" s="12"/>
      <c r="T174" s="11"/>
      <c r="U174" s="11"/>
      <c r="V174" s="12"/>
      <c r="W174" s="11"/>
      <c r="X174" s="11"/>
      <c r="Y174" s="12"/>
      <c r="Z174" s="11"/>
      <c r="AA174" s="11"/>
      <c r="AB174" s="12"/>
      <c r="AC174" s="11"/>
      <c r="AD174" s="11"/>
      <c r="AE174" s="12"/>
      <c r="AF174" s="11"/>
      <c r="AG174" s="11"/>
      <c r="AH174" s="8"/>
    </row>
    <row r="175" spans="1:34">
      <c r="A175" s="78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1"/>
      <c r="M175" s="11"/>
      <c r="N175" s="13"/>
      <c r="O175" s="11"/>
      <c r="P175" s="11"/>
      <c r="Q175" s="11"/>
      <c r="R175" s="11"/>
      <c r="S175" s="12"/>
      <c r="T175" s="11"/>
      <c r="U175" s="11"/>
      <c r="V175" s="12"/>
      <c r="W175" s="11"/>
      <c r="X175" s="11"/>
      <c r="Y175" s="12"/>
      <c r="Z175" s="11"/>
      <c r="AA175" s="11"/>
      <c r="AB175" s="12"/>
      <c r="AC175" s="11"/>
      <c r="AD175" s="11"/>
      <c r="AE175" s="12"/>
      <c r="AF175" s="11"/>
      <c r="AG175" s="11"/>
      <c r="AH175" s="8"/>
    </row>
    <row r="176" spans="1:34">
      <c r="A176" s="78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1"/>
      <c r="M176" s="11"/>
      <c r="N176" s="13"/>
      <c r="O176" s="11"/>
      <c r="P176" s="11"/>
      <c r="Q176" s="11"/>
      <c r="R176" s="11"/>
      <c r="S176" s="12"/>
      <c r="T176" s="11"/>
      <c r="U176" s="11"/>
      <c r="V176" s="12"/>
      <c r="W176" s="11"/>
      <c r="X176" s="11"/>
      <c r="Y176" s="12"/>
      <c r="Z176" s="11"/>
      <c r="AA176" s="11"/>
      <c r="AB176" s="12"/>
      <c r="AC176" s="11"/>
      <c r="AD176" s="11"/>
      <c r="AE176" s="12"/>
      <c r="AF176" s="11"/>
      <c r="AG176" s="11"/>
      <c r="AH176" s="8"/>
    </row>
    <row r="177" spans="1:34">
      <c r="A177" s="78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1"/>
      <c r="M177" s="11"/>
      <c r="N177" s="13"/>
      <c r="O177" s="11"/>
      <c r="P177" s="11"/>
      <c r="Q177" s="11"/>
      <c r="R177" s="11"/>
      <c r="S177" s="12"/>
      <c r="T177" s="11"/>
      <c r="U177" s="11"/>
      <c r="V177" s="12"/>
      <c r="W177" s="11"/>
      <c r="X177" s="11"/>
      <c r="Y177" s="12"/>
      <c r="Z177" s="11"/>
      <c r="AA177" s="11"/>
      <c r="AB177" s="12"/>
      <c r="AC177" s="11"/>
      <c r="AD177" s="11"/>
      <c r="AE177" s="12"/>
      <c r="AF177" s="11"/>
      <c r="AG177" s="11"/>
      <c r="AH177" s="8"/>
    </row>
    <row r="178" spans="1:34">
      <c r="A178" s="78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1"/>
      <c r="M178" s="11"/>
      <c r="N178" s="13"/>
      <c r="O178" s="11"/>
      <c r="P178" s="11"/>
      <c r="Q178" s="11"/>
      <c r="R178" s="11"/>
      <c r="S178" s="12"/>
      <c r="T178" s="11"/>
      <c r="U178" s="11"/>
      <c r="V178" s="12"/>
      <c r="W178" s="11"/>
      <c r="X178" s="11"/>
      <c r="Y178" s="12"/>
      <c r="Z178" s="11"/>
      <c r="AA178" s="11"/>
      <c r="AB178" s="12"/>
      <c r="AC178" s="11"/>
      <c r="AD178" s="11"/>
      <c r="AE178" s="12"/>
      <c r="AF178" s="11"/>
      <c r="AG178" s="11"/>
      <c r="AH178" s="8"/>
    </row>
    <row r="179" spans="1:34">
      <c r="A179" s="78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1"/>
      <c r="M179" s="11"/>
      <c r="N179" s="13"/>
      <c r="O179" s="11"/>
      <c r="P179" s="11"/>
      <c r="Q179" s="11"/>
      <c r="R179" s="11"/>
      <c r="S179" s="12"/>
      <c r="T179" s="11"/>
      <c r="U179" s="11"/>
      <c r="V179" s="12"/>
      <c r="W179" s="11"/>
      <c r="X179" s="11"/>
      <c r="Y179" s="12"/>
      <c r="Z179" s="11"/>
      <c r="AA179" s="11"/>
      <c r="AB179" s="12"/>
      <c r="AC179" s="11"/>
      <c r="AD179" s="11"/>
      <c r="AE179" s="12"/>
      <c r="AF179" s="11"/>
      <c r="AG179" s="11"/>
      <c r="AH179" s="8"/>
    </row>
    <row r="180" spans="1:34">
      <c r="A180" s="78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1"/>
      <c r="M180" s="11"/>
      <c r="N180" s="13"/>
      <c r="O180" s="11"/>
      <c r="P180" s="11"/>
      <c r="Q180" s="11"/>
      <c r="R180" s="11"/>
      <c r="S180" s="12"/>
      <c r="T180" s="11"/>
      <c r="U180" s="11"/>
      <c r="V180" s="12"/>
      <c r="W180" s="11"/>
      <c r="X180" s="11"/>
      <c r="Y180" s="12"/>
      <c r="Z180" s="11"/>
      <c r="AA180" s="11"/>
      <c r="AB180" s="12"/>
      <c r="AC180" s="11"/>
      <c r="AD180" s="11"/>
      <c r="AE180" s="12"/>
      <c r="AF180" s="11"/>
      <c r="AG180" s="11"/>
      <c r="AH180" s="8"/>
    </row>
    <row r="181" spans="1:34">
      <c r="A181" s="78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1"/>
      <c r="M181" s="11"/>
      <c r="N181" s="13"/>
      <c r="O181" s="11"/>
      <c r="P181" s="11"/>
      <c r="Q181" s="11"/>
      <c r="R181" s="11"/>
      <c r="S181" s="12"/>
      <c r="T181" s="11"/>
      <c r="U181" s="11"/>
      <c r="V181" s="12"/>
      <c r="W181" s="11"/>
      <c r="X181" s="11"/>
      <c r="Y181" s="12"/>
      <c r="Z181" s="11"/>
      <c r="AA181" s="11"/>
      <c r="AB181" s="12"/>
      <c r="AC181" s="11"/>
      <c r="AD181" s="11"/>
      <c r="AE181" s="12"/>
      <c r="AF181" s="11"/>
      <c r="AG181" s="11"/>
      <c r="AH181" s="8"/>
    </row>
    <row r="182" spans="1:34">
      <c r="A182" s="10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4"/>
      <c r="M182" s="4"/>
      <c r="N182" s="9"/>
      <c r="O182" s="4"/>
      <c r="P182" s="4"/>
      <c r="Q182" s="4"/>
      <c r="R182" s="4"/>
      <c r="S182" s="8"/>
      <c r="T182" s="4"/>
      <c r="U182" s="4"/>
      <c r="V182" s="8"/>
      <c r="W182" s="4"/>
      <c r="X182" s="4"/>
      <c r="Y182" s="8"/>
      <c r="Z182" s="4"/>
      <c r="AA182" s="4"/>
      <c r="AB182" s="8"/>
      <c r="AC182" s="4"/>
      <c r="AD182" s="4"/>
      <c r="AE182" s="8"/>
      <c r="AF182" s="4"/>
      <c r="AG182" s="4"/>
      <c r="AH182" s="8"/>
    </row>
    <row r="183" spans="1:3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18.75" customHeight="1">
      <c r="A185" s="4"/>
      <c r="B185" s="4"/>
      <c r="C185" s="4"/>
      <c r="D185" s="4"/>
      <c r="E185" s="4"/>
      <c r="F185" s="4"/>
      <c r="G185" s="4"/>
      <c r="H185" s="4"/>
      <c r="I185" s="7"/>
      <c r="J185" s="7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ht="18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4"/>
      <c r="X186" s="4"/>
      <c r="Y186" s="4"/>
      <c r="Z186" s="4"/>
      <c r="AA186" s="6"/>
      <c r="AB186" s="6"/>
      <c r="AC186" s="6"/>
      <c r="AD186" s="6"/>
      <c r="AE186" s="6"/>
      <c r="AF186" s="6"/>
      <c r="AG186" s="6"/>
      <c r="AH186" s="6"/>
    </row>
    <row r="187" spans="1:34" ht="18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4"/>
      <c r="X187" s="4"/>
      <c r="Y187" s="4"/>
      <c r="Z187" s="4"/>
      <c r="AA187" s="6"/>
      <c r="AB187" s="6"/>
      <c r="AC187" s="6"/>
      <c r="AD187" s="6"/>
      <c r="AE187" s="6"/>
      <c r="AF187" s="6"/>
      <c r="AG187" s="6"/>
      <c r="AH187" s="6"/>
    </row>
    <row r="188" spans="1:34" ht="18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4"/>
      <c r="X188" s="4"/>
      <c r="Y188" s="4"/>
      <c r="Z188" s="4"/>
      <c r="AA188" s="6"/>
      <c r="AB188" s="6"/>
      <c r="AC188" s="6"/>
      <c r="AD188" s="6"/>
      <c r="AE188" s="6"/>
      <c r="AF188" s="6"/>
      <c r="AG188" s="6"/>
      <c r="AH188" s="6"/>
    </row>
    <row r="189" spans="1:34" ht="18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4"/>
      <c r="X189" s="4"/>
      <c r="Y189" s="4"/>
      <c r="Z189" s="4"/>
      <c r="AA189" s="6"/>
      <c r="AB189" s="6"/>
      <c r="AC189" s="6"/>
      <c r="AD189" s="6"/>
      <c r="AE189" s="6"/>
      <c r="AF189" s="6"/>
      <c r="AG189" s="6"/>
      <c r="AH189" s="6"/>
    </row>
    <row r="190" spans="1:34" ht="18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4"/>
      <c r="X190" s="4"/>
      <c r="Y190" s="4"/>
      <c r="Z190" s="4"/>
      <c r="AA190" s="6"/>
      <c r="AB190" s="6"/>
      <c r="AC190" s="6"/>
      <c r="AD190" s="6"/>
      <c r="AE190" s="6"/>
      <c r="AF190" s="6"/>
      <c r="AG190" s="6"/>
      <c r="AH190" s="6"/>
    </row>
    <row r="191" spans="1:34" ht="18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4"/>
      <c r="X191" s="4"/>
      <c r="Y191" s="4"/>
      <c r="Z191" s="4"/>
      <c r="AA191" s="6"/>
      <c r="AB191" s="6"/>
      <c r="AC191" s="6"/>
      <c r="AD191" s="6"/>
      <c r="AE191" s="6"/>
      <c r="AF191" s="6"/>
      <c r="AG191" s="6"/>
      <c r="AH191" s="6"/>
    </row>
    <row r="192" spans="1:34" ht="18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6"/>
      <c r="AB192" s="6"/>
      <c r="AC192" s="6"/>
      <c r="AD192" s="6"/>
      <c r="AE192" s="6"/>
      <c r="AF192" s="6"/>
      <c r="AG192" s="6"/>
      <c r="AH192" s="6"/>
    </row>
    <row r="193" spans="1:34" ht="18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5"/>
      <c r="L193" s="5"/>
      <c r="M193" s="5"/>
      <c r="N193" s="5"/>
      <c r="O193" s="4"/>
      <c r="P193" s="4"/>
      <c r="Q193" s="4"/>
      <c r="R193" s="4"/>
      <c r="S193" s="4"/>
      <c r="T193" s="4"/>
      <c r="U193" s="4"/>
      <c r="V193" s="4"/>
      <c r="W193" s="3"/>
      <c r="X193" s="3"/>
      <c r="Y193" s="3"/>
      <c r="Z193" s="3"/>
      <c r="AA193" s="2"/>
      <c r="AB193" s="2"/>
      <c r="AC193" s="2"/>
      <c r="AD193" s="2"/>
      <c r="AE193" s="2"/>
      <c r="AF193" s="2"/>
      <c r="AG193" s="2"/>
      <c r="AH193" s="2"/>
    </row>
  </sheetData>
  <sheetProtection selectLockedCells="1"/>
  <dataConsolidate/>
  <mergeCells count="953">
    <mergeCell ref="A7:H7"/>
    <mergeCell ref="A8:A9"/>
    <mergeCell ref="B8:AA8"/>
    <mergeCell ref="AB8:AE8"/>
    <mergeCell ref="AF8:AF9"/>
    <mergeCell ref="AG8:AG9"/>
    <mergeCell ref="AD4:AE4"/>
    <mergeCell ref="A5:B5"/>
    <mergeCell ref="C5:J5"/>
    <mergeCell ref="K5:M5"/>
    <mergeCell ref="N5:O5"/>
    <mergeCell ref="S5:U5"/>
    <mergeCell ref="V5:W5"/>
    <mergeCell ref="AA5:AC5"/>
    <mergeCell ref="AD5:AF5"/>
    <mergeCell ref="C4:J4"/>
    <mergeCell ref="K4:M4"/>
    <mergeCell ref="N4:O4"/>
    <mergeCell ref="S4:U4"/>
    <mergeCell ref="V4:W4"/>
    <mergeCell ref="AA4:AC4"/>
    <mergeCell ref="AH8:AH9"/>
    <mergeCell ref="A16:Z16"/>
    <mergeCell ref="D17:AH17"/>
    <mergeCell ref="A19:H19"/>
    <mergeCell ref="A20:B23"/>
    <mergeCell ref="C20:C23"/>
    <mergeCell ref="D20:J23"/>
    <mergeCell ref="K20:L20"/>
    <mergeCell ref="M20:M23"/>
    <mergeCell ref="N20:N23"/>
    <mergeCell ref="O20:P23"/>
    <mergeCell ref="Q20:AH20"/>
    <mergeCell ref="K21:K23"/>
    <mergeCell ref="L21:L23"/>
    <mergeCell ref="Q21:S21"/>
    <mergeCell ref="T21:V21"/>
    <mergeCell ref="W21:Y21"/>
    <mergeCell ref="Z21:AB21"/>
    <mergeCell ref="AC21:AE21"/>
    <mergeCell ref="AF21:AH21"/>
    <mergeCell ref="R23:S23"/>
    <mergeCell ref="U23:V23"/>
    <mergeCell ref="X23:Y23"/>
    <mergeCell ref="AA23:AB23"/>
    <mergeCell ref="D24:J24"/>
    <mergeCell ref="O24:P24"/>
    <mergeCell ref="R24:S24"/>
    <mergeCell ref="U24:V24"/>
    <mergeCell ref="AD23:AE23"/>
    <mergeCell ref="AG23:AH23"/>
    <mergeCell ref="Q22:R22"/>
    <mergeCell ref="T22:U22"/>
    <mergeCell ref="W22:X22"/>
    <mergeCell ref="Z22:AA22"/>
    <mergeCell ref="AC22:AD22"/>
    <mergeCell ref="AF22:AG22"/>
    <mergeCell ref="X24:Y24"/>
    <mergeCell ref="AA24:AB24"/>
    <mergeCell ref="AD24:AE24"/>
    <mergeCell ref="AG24:AH24"/>
    <mergeCell ref="AD25:AE25"/>
    <mergeCell ref="AG25:AH25"/>
    <mergeCell ref="D26:J26"/>
    <mergeCell ref="O26:P26"/>
    <mergeCell ref="R26:S26"/>
    <mergeCell ref="U26:V26"/>
    <mergeCell ref="X26:Y26"/>
    <mergeCell ref="AA26:AB26"/>
    <mergeCell ref="AD26:AE26"/>
    <mergeCell ref="AG26:AH26"/>
    <mergeCell ref="D25:J25"/>
    <mergeCell ref="O25:P25"/>
    <mergeCell ref="R25:S25"/>
    <mergeCell ref="U25:V25"/>
    <mergeCell ref="X25:Y25"/>
    <mergeCell ref="AA25:AB25"/>
    <mergeCell ref="X27:Y27"/>
    <mergeCell ref="AA27:AB27"/>
    <mergeCell ref="AD27:AE27"/>
    <mergeCell ref="AG27:AH27"/>
    <mergeCell ref="D28:J28"/>
    <mergeCell ref="O28:P28"/>
    <mergeCell ref="R28:S28"/>
    <mergeCell ref="U28:V28"/>
    <mergeCell ref="X28:Y28"/>
    <mergeCell ref="AA28:AB28"/>
    <mergeCell ref="D27:J27"/>
    <mergeCell ref="O27:P27"/>
    <mergeCell ref="R27:S27"/>
    <mergeCell ref="U27:V27"/>
    <mergeCell ref="AD28:AE28"/>
    <mergeCell ref="AG28:AH28"/>
    <mergeCell ref="D29:J29"/>
    <mergeCell ref="O29:P29"/>
    <mergeCell ref="R29:S29"/>
    <mergeCell ref="U29:V29"/>
    <mergeCell ref="X29:Y29"/>
    <mergeCell ref="AA29:AB29"/>
    <mergeCell ref="AD29:AE29"/>
    <mergeCell ref="AG29:AH29"/>
    <mergeCell ref="AD30:AE30"/>
    <mergeCell ref="AG30:AH30"/>
    <mergeCell ref="D31:J31"/>
    <mergeCell ref="O31:P31"/>
    <mergeCell ref="R31:S31"/>
    <mergeCell ref="U31:V31"/>
    <mergeCell ref="X31:Y31"/>
    <mergeCell ref="AA31:AB31"/>
    <mergeCell ref="AD31:AE31"/>
    <mergeCell ref="AG31:AH31"/>
    <mergeCell ref="D30:J30"/>
    <mergeCell ref="O30:P30"/>
    <mergeCell ref="R30:S30"/>
    <mergeCell ref="U30:V30"/>
    <mergeCell ref="X30:Y30"/>
    <mergeCell ref="AA30:AB30"/>
    <mergeCell ref="AD32:AE32"/>
    <mergeCell ref="AG32:AH32"/>
    <mergeCell ref="D33:J33"/>
    <mergeCell ref="O33:P33"/>
    <mergeCell ref="R33:S33"/>
    <mergeCell ref="U33:V33"/>
    <mergeCell ref="X33:Y33"/>
    <mergeCell ref="AA33:AB33"/>
    <mergeCell ref="AD33:AE33"/>
    <mergeCell ref="AG33:AH33"/>
    <mergeCell ref="D32:J32"/>
    <mergeCell ref="O32:P32"/>
    <mergeCell ref="R32:S32"/>
    <mergeCell ref="U32:V32"/>
    <mergeCell ref="X32:Y32"/>
    <mergeCell ref="AA32:AB32"/>
    <mergeCell ref="AD34:AE34"/>
    <mergeCell ref="AG34:AH34"/>
    <mergeCell ref="D35:J35"/>
    <mergeCell ref="O35:P35"/>
    <mergeCell ref="R35:S35"/>
    <mergeCell ref="U35:V35"/>
    <mergeCell ref="X35:Y35"/>
    <mergeCell ref="AA35:AB35"/>
    <mergeCell ref="AD35:AE35"/>
    <mergeCell ref="AG35:AH35"/>
    <mergeCell ref="D34:J34"/>
    <mergeCell ref="O34:P34"/>
    <mergeCell ref="R34:S34"/>
    <mergeCell ref="U34:V34"/>
    <mergeCell ref="X34:Y34"/>
    <mergeCell ref="AA34:AB34"/>
    <mergeCell ref="AD36:AE36"/>
    <mergeCell ref="AG36:AH36"/>
    <mergeCell ref="D37:J37"/>
    <mergeCell ref="O37:P37"/>
    <mergeCell ref="R37:S37"/>
    <mergeCell ref="U37:V37"/>
    <mergeCell ref="X37:Y37"/>
    <mergeCell ref="AA37:AB37"/>
    <mergeCell ref="AD37:AE37"/>
    <mergeCell ref="AG37:AH37"/>
    <mergeCell ref="D36:J36"/>
    <mergeCell ref="O36:P36"/>
    <mergeCell ref="R36:S36"/>
    <mergeCell ref="U36:V36"/>
    <mergeCell ref="X36:Y36"/>
    <mergeCell ref="AA36:AB36"/>
    <mergeCell ref="AD38:AE38"/>
    <mergeCell ref="AG38:AH38"/>
    <mergeCell ref="B39:B42"/>
    <mergeCell ref="D39:J39"/>
    <mergeCell ref="O39:P39"/>
    <mergeCell ref="R39:S39"/>
    <mergeCell ref="U39:V39"/>
    <mergeCell ref="X39:Y39"/>
    <mergeCell ref="AA39:AB39"/>
    <mergeCell ref="AD39:AE39"/>
    <mergeCell ref="D38:J38"/>
    <mergeCell ref="O38:P38"/>
    <mergeCell ref="R38:S38"/>
    <mergeCell ref="U38:V38"/>
    <mergeCell ref="X38:Y38"/>
    <mergeCell ref="AA38:AB38"/>
    <mergeCell ref="B24:B38"/>
    <mergeCell ref="AG39:AH39"/>
    <mergeCell ref="D40:J40"/>
    <mergeCell ref="O40:P40"/>
    <mergeCell ref="R40:S40"/>
    <mergeCell ref="U40:V40"/>
    <mergeCell ref="X40:Y40"/>
    <mergeCell ref="AA40:AB40"/>
    <mergeCell ref="AD40:AE40"/>
    <mergeCell ref="AG40:AH40"/>
    <mergeCell ref="AD41:AE41"/>
    <mergeCell ref="AG41:AH41"/>
    <mergeCell ref="D42:J42"/>
    <mergeCell ref="O42:P42"/>
    <mergeCell ref="R42:S42"/>
    <mergeCell ref="U42:V42"/>
    <mergeCell ref="X42:Y42"/>
    <mergeCell ref="AA42:AB42"/>
    <mergeCell ref="AD42:AE42"/>
    <mergeCell ref="AG42:AH42"/>
    <mergeCell ref="D41:J41"/>
    <mergeCell ref="O41:P41"/>
    <mergeCell ref="R41:S41"/>
    <mergeCell ref="U41:V41"/>
    <mergeCell ref="X41:Y41"/>
    <mergeCell ref="AA41:AB41"/>
    <mergeCell ref="AD43:AE43"/>
    <mergeCell ref="AG43:AH43"/>
    <mergeCell ref="A44:A89"/>
    <mergeCell ref="B44:B58"/>
    <mergeCell ref="D44:J44"/>
    <mergeCell ref="O44:P44"/>
    <mergeCell ref="R44:S44"/>
    <mergeCell ref="U44:V44"/>
    <mergeCell ref="X44:Y44"/>
    <mergeCell ref="AA44:AB44"/>
    <mergeCell ref="B43:L43"/>
    <mergeCell ref="O43:P43"/>
    <mergeCell ref="R43:S43"/>
    <mergeCell ref="U43:V43"/>
    <mergeCell ref="X43:Y43"/>
    <mergeCell ref="AA43:AB43"/>
    <mergeCell ref="A24:A43"/>
    <mergeCell ref="AD44:AE44"/>
    <mergeCell ref="AG44:AH44"/>
    <mergeCell ref="D45:J45"/>
    <mergeCell ref="O45:P45"/>
    <mergeCell ref="R45:S45"/>
    <mergeCell ref="U45:V45"/>
    <mergeCell ref="X45:Y45"/>
    <mergeCell ref="AA45:AB45"/>
    <mergeCell ref="AD45:AE45"/>
    <mergeCell ref="AG45:AH45"/>
    <mergeCell ref="AD46:AE46"/>
    <mergeCell ref="AG46:AH46"/>
    <mergeCell ref="D47:J47"/>
    <mergeCell ref="O47:P47"/>
    <mergeCell ref="R47:S47"/>
    <mergeCell ref="U47:V47"/>
    <mergeCell ref="X47:Y47"/>
    <mergeCell ref="AA47:AB47"/>
    <mergeCell ref="AD47:AE47"/>
    <mergeCell ref="AG47:AH47"/>
    <mergeCell ref="D46:J46"/>
    <mergeCell ref="O46:P46"/>
    <mergeCell ref="R46:S46"/>
    <mergeCell ref="U46:V46"/>
    <mergeCell ref="X46:Y46"/>
    <mergeCell ref="AA46:AB46"/>
    <mergeCell ref="AD48:AE48"/>
    <mergeCell ref="AG48:AH48"/>
    <mergeCell ref="D49:J49"/>
    <mergeCell ref="O49:P49"/>
    <mergeCell ref="R49:S49"/>
    <mergeCell ref="U49:V49"/>
    <mergeCell ref="X49:Y49"/>
    <mergeCell ref="AA49:AB49"/>
    <mergeCell ref="AD49:AE49"/>
    <mergeCell ref="AG49:AH49"/>
    <mergeCell ref="D48:J48"/>
    <mergeCell ref="O48:P48"/>
    <mergeCell ref="R48:S48"/>
    <mergeCell ref="U48:V48"/>
    <mergeCell ref="X48:Y48"/>
    <mergeCell ref="AA48:AB48"/>
    <mergeCell ref="AD50:AE50"/>
    <mergeCell ref="AG50:AH50"/>
    <mergeCell ref="D51:J51"/>
    <mergeCell ref="O51:P51"/>
    <mergeCell ref="R51:S51"/>
    <mergeCell ref="U51:V51"/>
    <mergeCell ref="X51:Y51"/>
    <mergeCell ref="AA51:AB51"/>
    <mergeCell ref="AD51:AE51"/>
    <mergeCell ref="AG51:AH51"/>
    <mergeCell ref="D50:J50"/>
    <mergeCell ref="O50:P50"/>
    <mergeCell ref="R50:S50"/>
    <mergeCell ref="U50:V50"/>
    <mergeCell ref="X50:Y50"/>
    <mergeCell ref="AA50:AB50"/>
    <mergeCell ref="AD52:AE52"/>
    <mergeCell ref="AG52:AH52"/>
    <mergeCell ref="D53:J53"/>
    <mergeCell ref="O53:P53"/>
    <mergeCell ref="R53:S53"/>
    <mergeCell ref="U53:V53"/>
    <mergeCell ref="X53:Y53"/>
    <mergeCell ref="AA53:AB53"/>
    <mergeCell ref="AD53:AE53"/>
    <mergeCell ref="AG53:AH53"/>
    <mergeCell ref="D52:J52"/>
    <mergeCell ref="O52:P52"/>
    <mergeCell ref="R52:S52"/>
    <mergeCell ref="U52:V52"/>
    <mergeCell ref="X52:Y52"/>
    <mergeCell ref="AA52:AB52"/>
    <mergeCell ref="AD54:AE54"/>
    <mergeCell ref="AG54:AH54"/>
    <mergeCell ref="D55:J55"/>
    <mergeCell ref="O55:P55"/>
    <mergeCell ref="R55:S55"/>
    <mergeCell ref="U55:V55"/>
    <mergeCell ref="X55:Y55"/>
    <mergeCell ref="AA55:AB55"/>
    <mergeCell ref="AD55:AE55"/>
    <mergeCell ref="AG55:AH55"/>
    <mergeCell ref="D54:J54"/>
    <mergeCell ref="O54:P54"/>
    <mergeCell ref="R54:S54"/>
    <mergeCell ref="U54:V54"/>
    <mergeCell ref="X54:Y54"/>
    <mergeCell ref="AA54:AB54"/>
    <mergeCell ref="AD56:AE56"/>
    <mergeCell ref="AG56:AH56"/>
    <mergeCell ref="D57:J57"/>
    <mergeCell ref="O57:P57"/>
    <mergeCell ref="R57:S57"/>
    <mergeCell ref="U57:V57"/>
    <mergeCell ref="X57:Y57"/>
    <mergeCell ref="AA57:AB57"/>
    <mergeCell ref="AD57:AE57"/>
    <mergeCell ref="AG57:AH57"/>
    <mergeCell ref="D56:J56"/>
    <mergeCell ref="O56:P56"/>
    <mergeCell ref="R56:S56"/>
    <mergeCell ref="U56:V56"/>
    <mergeCell ref="X56:Y56"/>
    <mergeCell ref="AA56:AB56"/>
    <mergeCell ref="AD58:AE58"/>
    <mergeCell ref="AG58:AH58"/>
    <mergeCell ref="B59:B73"/>
    <mergeCell ref="D59:J59"/>
    <mergeCell ref="O59:P59"/>
    <mergeCell ref="R59:S59"/>
    <mergeCell ref="U59:V59"/>
    <mergeCell ref="X59:Y59"/>
    <mergeCell ref="AA59:AB59"/>
    <mergeCell ref="AD59:AE59"/>
    <mergeCell ref="D58:J58"/>
    <mergeCell ref="O58:P58"/>
    <mergeCell ref="R58:S58"/>
    <mergeCell ref="U58:V58"/>
    <mergeCell ref="X58:Y58"/>
    <mergeCell ref="AA58:AB58"/>
    <mergeCell ref="AG59:AH59"/>
    <mergeCell ref="D60:J60"/>
    <mergeCell ref="O60:P60"/>
    <mergeCell ref="R60:S60"/>
    <mergeCell ref="U60:V60"/>
    <mergeCell ref="X60:Y60"/>
    <mergeCell ref="AA60:AB60"/>
    <mergeCell ref="AD60:AE60"/>
    <mergeCell ref="AG60:AH60"/>
    <mergeCell ref="AD61:AE61"/>
    <mergeCell ref="AG61:AH61"/>
    <mergeCell ref="D62:J62"/>
    <mergeCell ref="O62:P62"/>
    <mergeCell ref="R62:S62"/>
    <mergeCell ref="U62:V62"/>
    <mergeCell ref="X62:Y62"/>
    <mergeCell ref="AA62:AB62"/>
    <mergeCell ref="AD62:AE62"/>
    <mergeCell ref="AG62:AH62"/>
    <mergeCell ref="D61:J61"/>
    <mergeCell ref="O61:P61"/>
    <mergeCell ref="R61:S61"/>
    <mergeCell ref="U61:V61"/>
    <mergeCell ref="X61:Y61"/>
    <mergeCell ref="AA61:AB61"/>
    <mergeCell ref="AD63:AE63"/>
    <mergeCell ref="AG63:AH63"/>
    <mergeCell ref="D64:J64"/>
    <mergeCell ref="O64:P64"/>
    <mergeCell ref="R64:S64"/>
    <mergeCell ref="U64:V64"/>
    <mergeCell ref="X64:Y64"/>
    <mergeCell ref="AA64:AB64"/>
    <mergeCell ref="AD64:AE64"/>
    <mergeCell ref="AG64:AH64"/>
    <mergeCell ref="D63:J63"/>
    <mergeCell ref="O63:P63"/>
    <mergeCell ref="R63:S63"/>
    <mergeCell ref="U63:V63"/>
    <mergeCell ref="X63:Y63"/>
    <mergeCell ref="AA63:AB63"/>
    <mergeCell ref="AD65:AE65"/>
    <mergeCell ref="AG65:AH65"/>
    <mergeCell ref="D66:J66"/>
    <mergeCell ref="O66:P66"/>
    <mergeCell ref="R66:S66"/>
    <mergeCell ref="U66:V66"/>
    <mergeCell ref="X66:Y66"/>
    <mergeCell ref="AA66:AB66"/>
    <mergeCell ref="AD66:AE66"/>
    <mergeCell ref="AG66:AH66"/>
    <mergeCell ref="D65:J65"/>
    <mergeCell ref="O65:P65"/>
    <mergeCell ref="R65:S65"/>
    <mergeCell ref="U65:V65"/>
    <mergeCell ref="X65:Y65"/>
    <mergeCell ref="AA65:AB65"/>
    <mergeCell ref="AD67:AE67"/>
    <mergeCell ref="AG67:AH67"/>
    <mergeCell ref="D68:J68"/>
    <mergeCell ref="O68:P68"/>
    <mergeCell ref="R68:S68"/>
    <mergeCell ref="U68:V68"/>
    <mergeCell ref="X68:Y68"/>
    <mergeCell ref="AA68:AB68"/>
    <mergeCell ref="AD68:AE68"/>
    <mergeCell ref="AG68:AH68"/>
    <mergeCell ref="D67:J67"/>
    <mergeCell ref="O67:P67"/>
    <mergeCell ref="R67:S67"/>
    <mergeCell ref="U67:V67"/>
    <mergeCell ref="X67:Y67"/>
    <mergeCell ref="AA67:AB67"/>
    <mergeCell ref="AD69:AE69"/>
    <mergeCell ref="AG69:AH69"/>
    <mergeCell ref="D70:J70"/>
    <mergeCell ref="O70:P70"/>
    <mergeCell ref="R70:S70"/>
    <mergeCell ref="U70:V70"/>
    <mergeCell ref="X70:Y70"/>
    <mergeCell ref="AA70:AB70"/>
    <mergeCell ref="AD70:AE70"/>
    <mergeCell ref="AG70:AH70"/>
    <mergeCell ref="D69:J69"/>
    <mergeCell ref="O69:P69"/>
    <mergeCell ref="R69:S69"/>
    <mergeCell ref="U69:V69"/>
    <mergeCell ref="X69:Y69"/>
    <mergeCell ref="AA69:AB69"/>
    <mergeCell ref="AD71:AE71"/>
    <mergeCell ref="AG71:AH71"/>
    <mergeCell ref="D72:J72"/>
    <mergeCell ref="O72:P72"/>
    <mergeCell ref="R72:S72"/>
    <mergeCell ref="U72:V72"/>
    <mergeCell ref="X72:Y72"/>
    <mergeCell ref="AA72:AB72"/>
    <mergeCell ref="AD72:AE72"/>
    <mergeCell ref="AG72:AH72"/>
    <mergeCell ref="D71:J71"/>
    <mergeCell ref="O71:P71"/>
    <mergeCell ref="R71:S71"/>
    <mergeCell ref="U71:V71"/>
    <mergeCell ref="X71:Y71"/>
    <mergeCell ref="AA71:AB71"/>
    <mergeCell ref="AD73:AE73"/>
    <mergeCell ref="AG73:AH73"/>
    <mergeCell ref="B74:B88"/>
    <mergeCell ref="C74:C78"/>
    <mergeCell ref="D74:J74"/>
    <mergeCell ref="O74:P74"/>
    <mergeCell ref="R74:S74"/>
    <mergeCell ref="U74:V74"/>
    <mergeCell ref="X74:Y74"/>
    <mergeCell ref="AA74:AB74"/>
    <mergeCell ref="D73:J73"/>
    <mergeCell ref="O73:P73"/>
    <mergeCell ref="R73:S73"/>
    <mergeCell ref="U73:V73"/>
    <mergeCell ref="X73:Y73"/>
    <mergeCell ref="AA73:AB73"/>
    <mergeCell ref="AD74:AE74"/>
    <mergeCell ref="AG74:AH74"/>
    <mergeCell ref="D75:J75"/>
    <mergeCell ref="O75:P75"/>
    <mergeCell ref="R75:S75"/>
    <mergeCell ref="U75:V75"/>
    <mergeCell ref="X75:Y75"/>
    <mergeCell ref="AA75:AB75"/>
    <mergeCell ref="AD75:AE75"/>
    <mergeCell ref="AG75:AH75"/>
    <mergeCell ref="AD76:AE76"/>
    <mergeCell ref="AG76:AH76"/>
    <mergeCell ref="D77:J77"/>
    <mergeCell ref="O77:P77"/>
    <mergeCell ref="R77:S77"/>
    <mergeCell ref="U77:V77"/>
    <mergeCell ref="X77:Y77"/>
    <mergeCell ref="AA77:AB77"/>
    <mergeCell ref="AD77:AE77"/>
    <mergeCell ref="AG77:AH77"/>
    <mergeCell ref="D76:J76"/>
    <mergeCell ref="O76:P76"/>
    <mergeCell ref="R76:S76"/>
    <mergeCell ref="U76:V76"/>
    <mergeCell ref="X76:Y76"/>
    <mergeCell ref="AA76:AB76"/>
    <mergeCell ref="AD78:AE78"/>
    <mergeCell ref="AG78:AH78"/>
    <mergeCell ref="C79:C83"/>
    <mergeCell ref="D79:J79"/>
    <mergeCell ref="O79:P79"/>
    <mergeCell ref="R79:S79"/>
    <mergeCell ref="U79:V79"/>
    <mergeCell ref="X79:Y79"/>
    <mergeCell ref="AA79:AB79"/>
    <mergeCell ref="AD79:AE79"/>
    <mergeCell ref="D78:J78"/>
    <mergeCell ref="O78:P78"/>
    <mergeCell ref="R78:S78"/>
    <mergeCell ref="U78:V78"/>
    <mergeCell ref="X78:Y78"/>
    <mergeCell ref="AA78:AB78"/>
    <mergeCell ref="AG79:AH79"/>
    <mergeCell ref="D80:J80"/>
    <mergeCell ref="O80:P80"/>
    <mergeCell ref="R80:S80"/>
    <mergeCell ref="U80:V80"/>
    <mergeCell ref="X80:Y80"/>
    <mergeCell ref="AA80:AB80"/>
    <mergeCell ref="AD80:AE80"/>
    <mergeCell ref="AG80:AH80"/>
    <mergeCell ref="AD81:AE81"/>
    <mergeCell ref="AG81:AH81"/>
    <mergeCell ref="D82:J82"/>
    <mergeCell ref="O82:P82"/>
    <mergeCell ref="R82:S82"/>
    <mergeCell ref="U82:V82"/>
    <mergeCell ref="X82:Y82"/>
    <mergeCell ref="AA82:AB82"/>
    <mergeCell ref="AD82:AE82"/>
    <mergeCell ref="AG82:AH82"/>
    <mergeCell ref="D81:J81"/>
    <mergeCell ref="O81:P81"/>
    <mergeCell ref="R81:S81"/>
    <mergeCell ref="U81:V81"/>
    <mergeCell ref="X81:Y81"/>
    <mergeCell ref="AA81:AB81"/>
    <mergeCell ref="AD83:AE83"/>
    <mergeCell ref="AG83:AH83"/>
    <mergeCell ref="C84:C88"/>
    <mergeCell ref="D84:J84"/>
    <mergeCell ref="O84:P84"/>
    <mergeCell ref="R84:S84"/>
    <mergeCell ref="U84:V84"/>
    <mergeCell ref="X84:Y84"/>
    <mergeCell ref="AA84:AB84"/>
    <mergeCell ref="AD84:AE84"/>
    <mergeCell ref="D83:J83"/>
    <mergeCell ref="O83:P83"/>
    <mergeCell ref="R83:S83"/>
    <mergeCell ref="U83:V83"/>
    <mergeCell ref="X83:Y83"/>
    <mergeCell ref="AA83:AB83"/>
    <mergeCell ref="AG84:AH84"/>
    <mergeCell ref="D85:J85"/>
    <mergeCell ref="O85:P85"/>
    <mergeCell ref="R85:S85"/>
    <mergeCell ref="U85:V85"/>
    <mergeCell ref="X85:Y85"/>
    <mergeCell ref="AA85:AB85"/>
    <mergeCell ref="AD85:AE85"/>
    <mergeCell ref="AG85:AH85"/>
    <mergeCell ref="AD86:AE86"/>
    <mergeCell ref="AG86:AH86"/>
    <mergeCell ref="D87:J87"/>
    <mergeCell ref="O87:P87"/>
    <mergeCell ref="R87:S87"/>
    <mergeCell ref="U87:V87"/>
    <mergeCell ref="X87:Y87"/>
    <mergeCell ref="AA87:AB87"/>
    <mergeCell ref="AD87:AE87"/>
    <mergeCell ref="AG87:AH87"/>
    <mergeCell ref="D86:J86"/>
    <mergeCell ref="O86:P86"/>
    <mergeCell ref="R86:S86"/>
    <mergeCell ref="U86:V86"/>
    <mergeCell ref="X86:Y86"/>
    <mergeCell ref="AA86:AB86"/>
    <mergeCell ref="AD88:AE88"/>
    <mergeCell ref="AG88:AH88"/>
    <mergeCell ref="B89:L89"/>
    <mergeCell ref="M89:N89"/>
    <mergeCell ref="O89:P89"/>
    <mergeCell ref="R89:S89"/>
    <mergeCell ref="U89:V89"/>
    <mergeCell ref="X89:Y89"/>
    <mergeCell ref="AA89:AB89"/>
    <mergeCell ref="AD89:AE89"/>
    <mergeCell ref="D88:J88"/>
    <mergeCell ref="O88:P88"/>
    <mergeCell ref="R88:S88"/>
    <mergeCell ref="U88:V88"/>
    <mergeCell ref="X88:Y88"/>
    <mergeCell ref="AA88:AB88"/>
    <mergeCell ref="AG89:AH89"/>
    <mergeCell ref="A90:L90"/>
    <mergeCell ref="M90:N90"/>
    <mergeCell ref="O90:P90"/>
    <mergeCell ref="R90:S90"/>
    <mergeCell ref="U90:V90"/>
    <mergeCell ref="X90:Y90"/>
    <mergeCell ref="AA90:AB90"/>
    <mergeCell ref="AD90:AE90"/>
    <mergeCell ref="AG90:AH90"/>
    <mergeCell ref="Q95:S95"/>
    <mergeCell ref="T95:V95"/>
    <mergeCell ref="W95:Y95"/>
    <mergeCell ref="Z95:AB95"/>
    <mergeCell ref="AC95:AE95"/>
    <mergeCell ref="AF95:AH95"/>
    <mergeCell ref="A91:B91"/>
    <mergeCell ref="C91:D91"/>
    <mergeCell ref="E91:F91"/>
    <mergeCell ref="A93:AH93"/>
    <mergeCell ref="A94:B95"/>
    <mergeCell ref="C94:C95"/>
    <mergeCell ref="D94:J95"/>
    <mergeCell ref="K94:M95"/>
    <mergeCell ref="N94:P95"/>
    <mergeCell ref="Q94:AH94"/>
    <mergeCell ref="W96:X96"/>
    <mergeCell ref="Z96:AA96"/>
    <mergeCell ref="AC96:AD96"/>
    <mergeCell ref="AF96:AG96"/>
    <mergeCell ref="D97:J97"/>
    <mergeCell ref="K97:L97"/>
    <mergeCell ref="N97:P97"/>
    <mergeCell ref="Q97:R97"/>
    <mergeCell ref="T97:U97"/>
    <mergeCell ref="W97:X97"/>
    <mergeCell ref="D96:J96"/>
    <mergeCell ref="K96:L96"/>
    <mergeCell ref="N96:P96"/>
    <mergeCell ref="Q96:R96"/>
    <mergeCell ref="T96:U96"/>
    <mergeCell ref="Z97:AA97"/>
    <mergeCell ref="AC97:AD97"/>
    <mergeCell ref="AF97:AG97"/>
    <mergeCell ref="D98:J98"/>
    <mergeCell ref="K98:L98"/>
    <mergeCell ref="N98:P98"/>
    <mergeCell ref="Q98:R98"/>
    <mergeCell ref="T98:U98"/>
    <mergeCell ref="W98:X98"/>
    <mergeCell ref="Z98:AA98"/>
    <mergeCell ref="AC98:AD98"/>
    <mergeCell ref="AF98:AG98"/>
    <mergeCell ref="D99:J99"/>
    <mergeCell ref="K99:L99"/>
    <mergeCell ref="N99:P99"/>
    <mergeCell ref="Q99:R99"/>
    <mergeCell ref="T99:U99"/>
    <mergeCell ref="W99:X99"/>
    <mergeCell ref="Z99:AA99"/>
    <mergeCell ref="AC99:AD99"/>
    <mergeCell ref="AF99:AG99"/>
    <mergeCell ref="D100:J100"/>
    <mergeCell ref="K100:L100"/>
    <mergeCell ref="N100:P100"/>
    <mergeCell ref="Q100:R100"/>
    <mergeCell ref="T100:U100"/>
    <mergeCell ref="W100:X100"/>
    <mergeCell ref="Z100:AA100"/>
    <mergeCell ref="AC100:AD100"/>
    <mergeCell ref="AF100:AG100"/>
    <mergeCell ref="T101:U101"/>
    <mergeCell ref="W101:X101"/>
    <mergeCell ref="Z101:AA101"/>
    <mergeCell ref="AC101:AD101"/>
    <mergeCell ref="AF101:AG101"/>
    <mergeCell ref="D102:J102"/>
    <mergeCell ref="K102:L102"/>
    <mergeCell ref="N102:P102"/>
    <mergeCell ref="Q102:R102"/>
    <mergeCell ref="T102:U102"/>
    <mergeCell ref="D101:J101"/>
    <mergeCell ref="K101:L101"/>
    <mergeCell ref="N101:P101"/>
    <mergeCell ref="Q101:R101"/>
    <mergeCell ref="W102:X102"/>
    <mergeCell ref="Z102:AA102"/>
    <mergeCell ref="AC102:AD102"/>
    <mergeCell ref="AF102:AG102"/>
    <mergeCell ref="D103:J103"/>
    <mergeCell ref="K103:L103"/>
    <mergeCell ref="N103:P103"/>
    <mergeCell ref="Q103:R103"/>
    <mergeCell ref="T103:U103"/>
    <mergeCell ref="W103:X103"/>
    <mergeCell ref="Z103:AA103"/>
    <mergeCell ref="AC103:AD103"/>
    <mergeCell ref="AF103:AG103"/>
    <mergeCell ref="D104:J104"/>
    <mergeCell ref="K104:L104"/>
    <mergeCell ref="N104:P104"/>
    <mergeCell ref="Q104:R104"/>
    <mergeCell ref="T104:U104"/>
    <mergeCell ref="W104:X104"/>
    <mergeCell ref="Z104:AA104"/>
    <mergeCell ref="AC104:AD104"/>
    <mergeCell ref="AF104:AG104"/>
    <mergeCell ref="D105:J105"/>
    <mergeCell ref="K105:L105"/>
    <mergeCell ref="N105:P105"/>
    <mergeCell ref="Q105:R105"/>
    <mergeCell ref="T105:U105"/>
    <mergeCell ref="W105:X105"/>
    <mergeCell ref="Z105:AA105"/>
    <mergeCell ref="AC105:AD105"/>
    <mergeCell ref="AF105:AG105"/>
    <mergeCell ref="D106:J106"/>
    <mergeCell ref="K106:L106"/>
    <mergeCell ref="N106:P106"/>
    <mergeCell ref="Q106:R106"/>
    <mergeCell ref="T106:U106"/>
    <mergeCell ref="W106:X106"/>
    <mergeCell ref="Z106:AA106"/>
    <mergeCell ref="AC106:AD106"/>
    <mergeCell ref="AF106:AG106"/>
    <mergeCell ref="Z107:AA107"/>
    <mergeCell ref="AC107:AD107"/>
    <mergeCell ref="AF107:AG107"/>
    <mergeCell ref="D108:J108"/>
    <mergeCell ref="K108:L108"/>
    <mergeCell ref="N108:P108"/>
    <mergeCell ref="Q108:R108"/>
    <mergeCell ref="T108:U108"/>
    <mergeCell ref="W108:X108"/>
    <mergeCell ref="Z108:AA108"/>
    <mergeCell ref="D107:J107"/>
    <mergeCell ref="K107:L107"/>
    <mergeCell ref="N107:P107"/>
    <mergeCell ref="Q107:R107"/>
    <mergeCell ref="T107:U107"/>
    <mergeCell ref="W107:X107"/>
    <mergeCell ref="AC108:AD108"/>
    <mergeCell ref="AF108:AG108"/>
    <mergeCell ref="D109:J109"/>
    <mergeCell ref="K109:L109"/>
    <mergeCell ref="N109:P109"/>
    <mergeCell ref="Q109:R109"/>
    <mergeCell ref="T109:U109"/>
    <mergeCell ref="W109:X109"/>
    <mergeCell ref="Z109:AA109"/>
    <mergeCell ref="AC109:AD109"/>
    <mergeCell ref="AF109:AG109"/>
    <mergeCell ref="D110:J110"/>
    <mergeCell ref="K110:L110"/>
    <mergeCell ref="N110:P110"/>
    <mergeCell ref="Q110:R110"/>
    <mergeCell ref="T110:U110"/>
    <mergeCell ref="W110:X110"/>
    <mergeCell ref="Z110:AA110"/>
    <mergeCell ref="AC110:AD110"/>
    <mergeCell ref="AF110:AG110"/>
    <mergeCell ref="Z111:AA111"/>
    <mergeCell ref="AC111:AD111"/>
    <mergeCell ref="AF111:AG111"/>
    <mergeCell ref="D112:J112"/>
    <mergeCell ref="K112:L112"/>
    <mergeCell ref="N112:P112"/>
    <mergeCell ref="Q112:R112"/>
    <mergeCell ref="T112:U112"/>
    <mergeCell ref="W112:X112"/>
    <mergeCell ref="Z112:AA112"/>
    <mergeCell ref="D111:J111"/>
    <mergeCell ref="K111:L111"/>
    <mergeCell ref="N111:P111"/>
    <mergeCell ref="Q111:R111"/>
    <mergeCell ref="T111:U111"/>
    <mergeCell ref="W111:X111"/>
    <mergeCell ref="AC112:AD112"/>
    <mergeCell ref="AF112:AG112"/>
    <mergeCell ref="D113:J113"/>
    <mergeCell ref="K113:L113"/>
    <mergeCell ref="N113:P113"/>
    <mergeCell ref="Q113:R113"/>
    <mergeCell ref="T113:U113"/>
    <mergeCell ref="W113:X113"/>
    <mergeCell ref="Z113:AA113"/>
    <mergeCell ref="AC113:AD113"/>
    <mergeCell ref="AF113:AG113"/>
    <mergeCell ref="D114:J114"/>
    <mergeCell ref="K114:L114"/>
    <mergeCell ref="N114:P114"/>
    <mergeCell ref="Q114:R114"/>
    <mergeCell ref="T114:U114"/>
    <mergeCell ref="W114:X114"/>
    <mergeCell ref="Z114:AA114"/>
    <mergeCell ref="AC114:AD114"/>
    <mergeCell ref="AF114:AG114"/>
    <mergeCell ref="Z115:AA115"/>
    <mergeCell ref="AC115:AD115"/>
    <mergeCell ref="AF115:AG115"/>
    <mergeCell ref="D116:J116"/>
    <mergeCell ref="K116:L116"/>
    <mergeCell ref="N116:P116"/>
    <mergeCell ref="Q116:R116"/>
    <mergeCell ref="T116:U116"/>
    <mergeCell ref="W116:X116"/>
    <mergeCell ref="Z116:AA116"/>
    <mergeCell ref="D115:J115"/>
    <mergeCell ref="K115:L115"/>
    <mergeCell ref="N115:P115"/>
    <mergeCell ref="Q115:R115"/>
    <mergeCell ref="T115:U115"/>
    <mergeCell ref="W115:X115"/>
    <mergeCell ref="AC116:AD116"/>
    <mergeCell ref="AF116:AG116"/>
    <mergeCell ref="W118:X118"/>
    <mergeCell ref="Z118:AA118"/>
    <mergeCell ref="AC118:AD118"/>
    <mergeCell ref="AF118:AG118"/>
    <mergeCell ref="D117:J117"/>
    <mergeCell ref="K117:L117"/>
    <mergeCell ref="N117:P117"/>
    <mergeCell ref="Q117:R117"/>
    <mergeCell ref="T117:U117"/>
    <mergeCell ref="W117:X117"/>
    <mergeCell ref="Z117:AA117"/>
    <mergeCell ref="AC117:AD117"/>
    <mergeCell ref="AF117:AG117"/>
    <mergeCell ref="A96:B120"/>
    <mergeCell ref="Z119:AA119"/>
    <mergeCell ref="AC119:AD119"/>
    <mergeCell ref="AF119:AG119"/>
    <mergeCell ref="D120:J120"/>
    <mergeCell ref="K120:L120"/>
    <mergeCell ref="N120:P120"/>
    <mergeCell ref="Q120:R120"/>
    <mergeCell ref="T120:U120"/>
    <mergeCell ref="W120:X120"/>
    <mergeCell ref="Z120:AA120"/>
    <mergeCell ref="D119:J119"/>
    <mergeCell ref="K119:L119"/>
    <mergeCell ref="N119:P119"/>
    <mergeCell ref="Q119:R119"/>
    <mergeCell ref="T119:U119"/>
    <mergeCell ref="W119:X119"/>
    <mergeCell ref="AC120:AD120"/>
    <mergeCell ref="AF120:AG120"/>
    <mergeCell ref="D118:J118"/>
    <mergeCell ref="K118:L118"/>
    <mergeCell ref="N118:P118"/>
    <mergeCell ref="Q118:R118"/>
    <mergeCell ref="T118:U118"/>
    <mergeCell ref="AF121:AG121"/>
    <mergeCell ref="A123:AH123"/>
    <mergeCell ref="A124:C126"/>
    <mergeCell ref="D124:F126"/>
    <mergeCell ref="G124:H126"/>
    <mergeCell ref="I124:AB124"/>
    <mergeCell ref="AC124:AF126"/>
    <mergeCell ref="AG124:AH126"/>
    <mergeCell ref="I125:P125"/>
    <mergeCell ref="Q125:AB125"/>
    <mergeCell ref="I126:L126"/>
    <mergeCell ref="M126:P126"/>
    <mergeCell ref="Q126:T126"/>
    <mergeCell ref="U126:X126"/>
    <mergeCell ref="Y126:AB126"/>
    <mergeCell ref="A121:J121"/>
    <mergeCell ref="K121:L121"/>
    <mergeCell ref="N121:P121"/>
    <mergeCell ref="Q121:R121"/>
    <mergeCell ref="T121:U121"/>
    <mergeCell ref="W121:X121"/>
    <mergeCell ref="Z121:AA121"/>
    <mergeCell ref="AC121:AD121"/>
    <mergeCell ref="A127:C128"/>
    <mergeCell ref="D127:F127"/>
    <mergeCell ref="G127:H127"/>
    <mergeCell ref="I127:L127"/>
    <mergeCell ref="M127:P127"/>
    <mergeCell ref="Q127:T127"/>
    <mergeCell ref="U127:X127"/>
    <mergeCell ref="Y127:AB127"/>
    <mergeCell ref="AC127:AF127"/>
    <mergeCell ref="AG127:AH127"/>
    <mergeCell ref="D128:F128"/>
    <mergeCell ref="G128:H128"/>
    <mergeCell ref="I128:L128"/>
    <mergeCell ref="M128:P128"/>
    <mergeCell ref="Q128:T128"/>
    <mergeCell ref="U128:X128"/>
    <mergeCell ref="Y128:AB128"/>
    <mergeCell ref="AC128:AF128"/>
    <mergeCell ref="AG128:AH128"/>
    <mergeCell ref="A129:C130"/>
    <mergeCell ref="D129:F129"/>
    <mergeCell ref="G129:H129"/>
    <mergeCell ref="I129:L129"/>
    <mergeCell ref="M129:P129"/>
    <mergeCell ref="Q129:T129"/>
    <mergeCell ref="U129:X129"/>
    <mergeCell ref="Y129:AB129"/>
    <mergeCell ref="AC129:AF129"/>
    <mergeCell ref="AG129:AH129"/>
    <mergeCell ref="D130:F130"/>
    <mergeCell ref="G130:H130"/>
    <mergeCell ref="I130:L130"/>
    <mergeCell ref="M130:P130"/>
    <mergeCell ref="Q130:T130"/>
    <mergeCell ref="U130:X130"/>
    <mergeCell ref="Y130:AB130"/>
    <mergeCell ref="AC130:AF130"/>
    <mergeCell ref="AG130:AH130"/>
    <mergeCell ref="A131:C132"/>
    <mergeCell ref="D131:F131"/>
    <mergeCell ref="G131:H131"/>
    <mergeCell ref="I131:L131"/>
    <mergeCell ref="M131:P131"/>
    <mergeCell ref="Q131:T131"/>
    <mergeCell ref="U131:X131"/>
    <mergeCell ref="Y131:AB131"/>
    <mergeCell ref="AC131:AF131"/>
    <mergeCell ref="AG131:AH131"/>
    <mergeCell ref="D132:F132"/>
    <mergeCell ref="G132:H132"/>
    <mergeCell ref="I132:L132"/>
    <mergeCell ref="M132:P132"/>
    <mergeCell ref="Q132:T132"/>
    <mergeCell ref="U132:X132"/>
    <mergeCell ref="Y132:AB132"/>
    <mergeCell ref="AC132:AF132"/>
    <mergeCell ref="AG132:AH132"/>
    <mergeCell ref="A133:F133"/>
    <mergeCell ref="G133:H133"/>
    <mergeCell ref="I133:L133"/>
    <mergeCell ref="M133:P133"/>
    <mergeCell ref="Q133:T133"/>
    <mergeCell ref="U133:X133"/>
    <mergeCell ref="Y133:AB133"/>
    <mergeCell ref="AC133:AF133"/>
    <mergeCell ref="AG133:AH133"/>
    <mergeCell ref="X134:Y134"/>
    <mergeCell ref="Z134:AB134"/>
    <mergeCell ref="AC134:AD134"/>
    <mergeCell ref="G136:AH136"/>
    <mergeCell ref="A135:C135"/>
    <mergeCell ref="G135:H135"/>
    <mergeCell ref="I135:P135"/>
    <mergeCell ref="Q135:T135"/>
    <mergeCell ref="U135:X135"/>
    <mergeCell ref="Y135:AB135"/>
    <mergeCell ref="AC135:AF135"/>
    <mergeCell ref="AG135:AH135"/>
    <mergeCell ref="A134:C134"/>
    <mergeCell ref="P134:R134"/>
    <mergeCell ref="D134:E134"/>
    <mergeCell ref="F134:H134"/>
    <mergeCell ref="I134:J134"/>
    <mergeCell ref="K134:M134"/>
    <mergeCell ref="N134:O134"/>
    <mergeCell ref="S134:T134"/>
    <mergeCell ref="U134:W134"/>
  </mergeCells>
  <phoneticPr fontId="3" type="noConversion"/>
  <conditionalFormatting sqref="I186:J191">
    <cfRule type="cellIs" dxfId="37" priority="41" operator="greaterThan">
      <formula>4</formula>
    </cfRule>
  </conditionalFormatting>
  <conditionalFormatting sqref="Q24">
    <cfRule type="expression" dxfId="36" priority="40">
      <formula>$Q$22*$Q$24-20&lt;-4</formula>
    </cfRule>
  </conditionalFormatting>
  <conditionalFormatting sqref="Q27">
    <cfRule type="expression" dxfId="35" priority="15">
      <formula>$Q$22*$Q$27-36&gt;=-4</formula>
    </cfRule>
    <cfRule type="expression" dxfId="34" priority="39">
      <formula>$Q$22*$Q$27-36&lt;-4</formula>
    </cfRule>
  </conditionalFormatting>
  <conditionalFormatting sqref="T27">
    <cfRule type="expression" dxfId="33" priority="16">
      <formula>$T$22*$T$27-36&gt;=-4</formula>
    </cfRule>
    <cfRule type="expression" dxfId="32" priority="38">
      <formula>$T$22*$T$27-36&lt;-4</formula>
    </cfRule>
  </conditionalFormatting>
  <conditionalFormatting sqref="W27">
    <cfRule type="expression" dxfId="31" priority="17">
      <formula>$W$22*$W$27-36&gt;=-4</formula>
    </cfRule>
    <cfRule type="expression" dxfId="30" priority="37">
      <formula>$W$22*$W$27-36&lt;-4</formula>
    </cfRule>
  </conditionalFormatting>
  <conditionalFormatting sqref="G127:H127">
    <cfRule type="expression" dxfId="29" priority="36">
      <formula>$G$127&gt;4</formula>
    </cfRule>
  </conditionalFormatting>
  <conditionalFormatting sqref="G128:H128">
    <cfRule type="expression" dxfId="28" priority="35">
      <formula>$G$128&gt;4</formula>
    </cfRule>
  </conditionalFormatting>
  <conditionalFormatting sqref="G129:H129">
    <cfRule type="expression" dxfId="27" priority="34">
      <formula>$G$129&gt;4</formula>
    </cfRule>
  </conditionalFormatting>
  <conditionalFormatting sqref="G130:H130">
    <cfRule type="expression" dxfId="26" priority="33">
      <formula>$G$130&gt;4</formula>
    </cfRule>
  </conditionalFormatting>
  <conditionalFormatting sqref="G131:H131">
    <cfRule type="expression" dxfId="25" priority="32">
      <formula>$G$131&gt;4</formula>
    </cfRule>
  </conditionalFormatting>
  <conditionalFormatting sqref="G132:H133 G135:H135">
    <cfRule type="expression" dxfId="24" priority="31">
      <formula>$G$132&gt;4</formula>
    </cfRule>
  </conditionalFormatting>
  <conditionalFormatting sqref="Q90">
    <cfRule type="expression" dxfId="23" priority="30">
      <formula>$Q$90&gt;24</formula>
    </cfRule>
  </conditionalFormatting>
  <conditionalFormatting sqref="AF89">
    <cfRule type="expression" dxfId="22" priority="29">
      <formula>$AF$90&gt;24</formula>
    </cfRule>
  </conditionalFormatting>
  <conditionalFormatting sqref="AF89">
    <cfRule type="expression" dxfId="21" priority="28">
      <formula>$Q$90&gt;24</formula>
    </cfRule>
  </conditionalFormatting>
  <conditionalFormatting sqref="AB11">
    <cfRule type="expression" dxfId="20" priority="27">
      <formula>$AB$11&lt;&gt;19-$T$121+$T$97+$T$100</formula>
    </cfRule>
  </conditionalFormatting>
  <conditionalFormatting sqref="AB13">
    <cfRule type="expression" dxfId="19" priority="26">
      <formula>$AB$13&lt;&gt;19-$Z$121</formula>
    </cfRule>
  </conditionalFormatting>
  <conditionalFormatting sqref="AB14">
    <cfRule type="expression" dxfId="18" priority="25">
      <formula>$AB$14&lt;&gt;19-$AC$121</formula>
    </cfRule>
  </conditionalFormatting>
  <conditionalFormatting sqref="AB15">
    <cfRule type="expression" dxfId="17" priority="24">
      <formula>$AB$15&lt;&gt;19-$AF$121</formula>
    </cfRule>
  </conditionalFormatting>
  <conditionalFormatting sqref="AB10">
    <cfRule type="expression" dxfId="16" priority="23">
      <formula>$AB$10&lt;&gt;19-$Q$121</formula>
    </cfRule>
  </conditionalFormatting>
  <conditionalFormatting sqref="AB12">
    <cfRule type="expression" dxfId="15" priority="22">
      <formula>$AB$12&lt;&gt;19-$W$121+$W$98+$W$101</formula>
    </cfRule>
  </conditionalFormatting>
  <conditionalFormatting sqref="Q28">
    <cfRule type="expression" dxfId="14" priority="21">
      <formula>$Q$22+$T$22&lt;27</formula>
    </cfRule>
  </conditionalFormatting>
  <conditionalFormatting sqref="T28">
    <cfRule type="expression" dxfId="13" priority="20">
      <formula>$Q$22+$T$22&lt;27</formula>
    </cfRule>
  </conditionalFormatting>
  <conditionalFormatting sqref="Q29">
    <cfRule type="expression" dxfId="12" priority="18">
      <formula>$Q$22*$Q$29-36&gt;=-4</formula>
    </cfRule>
    <cfRule type="expression" dxfId="11" priority="19">
      <formula>$Q$22*$Q$29-36&lt;-4</formula>
    </cfRule>
  </conditionalFormatting>
  <conditionalFormatting sqref="AF89">
    <cfRule type="expression" dxfId="10" priority="14">
      <formula>$Q$90&gt;24</formula>
    </cfRule>
  </conditionalFormatting>
  <conditionalFormatting sqref="T90">
    <cfRule type="expression" dxfId="9" priority="13">
      <formula>$T$90&gt;26</formula>
    </cfRule>
  </conditionalFormatting>
  <conditionalFormatting sqref="W90">
    <cfRule type="expression" dxfId="8" priority="12">
      <formula>$W$90&gt;26</formula>
    </cfRule>
  </conditionalFormatting>
  <conditionalFormatting sqref="Z90">
    <cfRule type="expression" dxfId="7" priority="11">
      <formula>$Z$90&gt;28</formula>
    </cfRule>
  </conditionalFormatting>
  <conditionalFormatting sqref="AC90">
    <cfRule type="expression" dxfId="6" priority="10">
      <formula>$AC$90&gt;28</formula>
    </cfRule>
  </conditionalFormatting>
  <conditionalFormatting sqref="AF90">
    <cfRule type="expression" dxfId="5" priority="9">
      <formula>$Q$90&gt;26</formula>
    </cfRule>
  </conditionalFormatting>
  <conditionalFormatting sqref="W26">
    <cfRule type="expression" dxfId="4" priority="8">
      <formula>$W$26*$W$22-32&lt;-4</formula>
    </cfRule>
  </conditionalFormatting>
  <conditionalFormatting sqref="Z26">
    <cfRule type="expression" dxfId="3" priority="7">
      <formula>$Z$26*$Z$22-24&lt;-4</formula>
    </cfRule>
  </conditionalFormatting>
  <conditionalFormatting sqref="T25">
    <cfRule type="expression" dxfId="2" priority="6">
      <formula>$T$25*$T$22-36&lt;-4</formula>
    </cfRule>
  </conditionalFormatting>
  <conditionalFormatting sqref="T24">
    <cfRule type="expression" dxfId="1" priority="5">
      <formula>$T$24*$T$22-12&lt;-4</formula>
    </cfRule>
  </conditionalFormatting>
  <conditionalFormatting sqref="T34">
    <cfRule type="expression" dxfId="0" priority="1">
      <formula>T34*T22&lt;32</formula>
    </cfRule>
  </conditionalFormatting>
  <dataValidations count="33">
    <dataValidation operator="greaterThan" allowBlank="1" showInputMessage="1" showErrorMessage="1" promptTitle="填写提示" prompt="课程在第六学期周学时，只能填写大于0的整数。" sqref="AF121:AF122"/>
    <dataValidation operator="greaterThan" allowBlank="1" showInputMessage="1" showErrorMessage="1" promptTitle="填写提示" prompt="课程在第五学期的周学时数，只能输入大于0的整数。" sqref="AC121:AC122"/>
    <dataValidation operator="greaterThan" allowBlank="1" showInputMessage="1" showErrorMessage="1" promptTitle="填写提示" prompt="课程在第四学期周学时，只能填写大于0的整数。" sqref="Z121:Z122"/>
    <dataValidation operator="greaterThan" allowBlank="1" showInputMessage="1" showErrorMessage="1" promptTitle="填写提示" prompt="课程在第三学期的周学时数，只能输入大于0的整数。" sqref="W121:W122"/>
    <dataValidation operator="greaterThan" allowBlank="1" showInputMessage="1" showErrorMessage="1" promptTitle="填写提示" prompt="课程在第二学期周学时，只能填写大于0的整数。" sqref="T121:T122"/>
    <dataValidation type="decimal" allowBlank="1" showInputMessage="1" showErrorMessage="1" sqref="Q96:R120 T96:U120 W96:X120 Z96:AA120 AC96:AD120 AF96:AG120">
      <formula1>0</formula1>
      <formula2>19</formula2>
    </dataValidation>
    <dataValidation allowBlank="1" showInputMessage="1" showErrorMessage="1" promptTitle="填写提示" prompt="理论授课时间占总授课时间的比例。&#10;例如：&#10;课程实践授课时间占总授课时间比例为30%，则填写30即可。&#10;该比例原则上不能超过70%；如果超过70%，建议开设实践课。" sqref="M126 M127:P132 AG89:AH90 O89:P90 R89:S90 U89:V90 X89:Y90 AA89:AB90 AD89:AE90 M30:N90"/>
    <dataValidation operator="greaterThanOrEqual" allowBlank="1" showInputMessage="1" showErrorMessage="1" promptTitle="填写提示" prompt="课程在第一学期周学时，只能填写大于0的整数。" sqref="Q125 Q121:Q122"/>
    <dataValidation operator="greaterThan" allowBlank="1" showInputMessage="1" showErrorMessage="1" promptTitle="输入提示" prompt="输入课程考试所在的学期。&#10;例：&#10;课程在第2学期为考试课，则输入2；&#10;课程在第1、3学期为考试课，则输入13。" sqref="I125:P125 I126:L126"/>
    <dataValidation operator="greaterThan" allowBlank="1" showInputMessage="1" showErrorMessage="1" promptTitle="输入提示" prompt="输入课程考查所在的学期。&#10;例：&#10;课程在第2学期为考查课，则输入2；&#10;课程在第1、3学期为考查课，则输入13。" sqref="I124"/>
    <dataValidation type="whole" operator="greaterThan" allowBlank="1" showInputMessage="1" showErrorMessage="1" sqref="K25:L39">
      <formula1>0</formula1>
    </dataValidation>
    <dataValidation operator="greaterThan" allowBlank="1" showInputMessage="1" showErrorMessage="1" promptTitle="课程总学分" prompt="理论课按每16学时计1学分。对于跨学期开设的课程，应首先计算出该课程每一学期的学分，然后求和得出该课程的总学分。每门课每学期学分以0.5学分为单位折算，折算方法为二舍三入、七退八进。" sqref="N26:N29"/>
    <dataValidation type="whole" operator="greaterThan" allowBlank="1" showInputMessage="1" showErrorMessage="1" promptTitle="输入提示" prompt="课程在第六学期的周学时，只能填写大于0的整数" sqref="AF91:AF92 AF25:AF42 AF44:AF88">
      <formula1>0</formula1>
    </dataValidation>
    <dataValidation type="whole" operator="greaterThan" allowBlank="1" showInputMessage="1" showErrorMessage="1" promptTitle="输入提示" prompt="课程在第四学期的周学时，只能填写大于0的整数。" sqref="Z91:Z92 Z25:Z42 Z44:Z88">
      <formula1>0</formula1>
    </dataValidation>
    <dataValidation type="whole" operator="greaterThan" allowBlank="1" showInputMessage="1" showErrorMessage="1" promptTitle="填写提示" prompt="输入课程在第三学期的周学时，只能输入大于0的整数" sqref="W91:W92 W44:W88 W25:W42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一学期的周学时数，只能输入大于0的整数。" sqref="Z90 AF43 Q25:Q88 AC90 T90 W90 T43 W43 Z43 AC43 Q90:Q92 AF90">
      <formula1>0</formula1>
    </dataValidation>
    <dataValidation type="whole" operator="greaterThan" allowBlank="1" showInputMessage="1" showErrorMessage="1" promptTitle="填写提示" prompt="填写课程在第二学期的周学时，大于0的整数。" sqref="T91:T92 T44:T88 T25:T42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五学期的周学时数，只能输入大于0的整数。" sqref="AC91:AC92 AC25:AC42 AC44:AC88">
      <formula1>0</formula1>
    </dataValidation>
    <dataValidation operator="greaterThanOrEqual" allowBlank="1" showInputMessage="1" showErrorMessage="1" sqref="Q135:T135"/>
    <dataValidation operator="greaterThan" allowBlank="1" showInputMessage="1" showErrorMessage="1" errorTitle="输入非法数据" error="课程周学时只能输入大于0的整数。" promptTitle="课程周学时" prompt="课程在第三学期的周学时数，只能输入大于0的整数。" sqref="S96:S120 AD121:AD122 U121:U122 AG121:AG122 AG91:AH92 U91:V92 X122 M96:M120 AA91:AB92 AD91:AE92 V96:V122 X91:Y92 AB96:AB122 Y96:Y122 AH96:AH122 AA121:AA122 AG124 AE96:AE122"/>
    <dataValidation operator="greaterThan" allowBlank="1" showInputMessage="1" showErrorMessage="1" sqref="K44:L88 K128:L129 K40:L42 K91:L92 K96:L122"/>
    <dataValidation type="whole" operator="greaterThanOrEqual" allowBlank="1" showInputMessage="1" showErrorMessage="1" sqref="N139:P139 AC135 W135 L137:M139 Z135 L130 AF135 Q137:AH139">
      <formula1>0</formula1>
    </dataValidation>
    <dataValidation allowBlank="1" showInputMessage="1" showErrorMessage="1" promptTitle="输入提示" prompt="输入课程名称" sqref="G124 D124 E128:F128 D122 D127:D135 D92 E130:F130 D40:D42 D106:D120 D44:D88 E135:G135 E132:F133 G127:G133 D96:D103"/>
    <dataValidation type="whole" operator="greaterThan" allowBlank="1" showInputMessage="1" showErrorMessage="1" promptTitle="输入提示" prompt="输入课程考试所在的学期。&#10;例：&#10;课程在第2学期为考试课，则输入2；&#10;课程在第1、3学期为考试课，则输入13。" sqref="I127:I129">
      <formula1>0</formula1>
    </dataValidation>
    <dataValidation allowBlank="1" showInputMessage="1" showErrorMessage="1" promptTitle="填写提示" prompt="填写开设的课程名称" sqref="B145:K181"/>
    <dataValidation type="whole" allowBlank="1" showInputMessage="1" showErrorMessage="1" promptTitle="填写提示" prompt="填写本课程在该学期的实训周数。&#10;只能是1至18之间的整数。" sqref="T143:U181 AF143:AG181 W143:X181 Z143:AA181 Q143:R181 AC143:AD181">
      <formula1>1</formula1>
      <formula2>18</formula2>
    </dataValidation>
    <dataValidation type="whole" operator="greaterThan" allowBlank="1" showInputMessage="1" showErrorMessage="1" promptTitle="输入提示" prompt="输入课程考查所在的学期。&#10;例：&#10;课程在第2学期为考查课，则输入2；&#10;课程在第1、3学期为考查课，则输入13。" sqref="J128:J129">
      <formula1>0</formula1>
    </dataValidation>
    <dataValidation type="whole" operator="greaterThan" allowBlank="1" showInputMessage="1" showErrorMessage="1" errorTitle="输入非法数据" error="课程周学时只能输入大于0的整数。" promptTitle="课程周学时" prompt="课程在第三学期的周学时数，只能输入大于0的整数。" sqref="S91:S92 S121:S122">
      <formula1>0</formula1>
    </dataValidation>
    <dataValidation type="decimal" allowBlank="1" showInputMessage="1" showErrorMessage="1" promptTitle="填写提示" prompt="理论授课时间占总授课时间的比例。&#10;例如：&#10;课程实践授课时间占总授课时间比例为30%，则填写30即可。&#10;该比例原则上不能超过70%；如果超过70%，建议开设实践课。" sqref="M121:M122 M91:N92">
      <formula1>0</formula1>
      <formula2>0.7</formula2>
    </dataValidation>
    <dataValidation operator="greaterThan" allowBlank="1" showInputMessage="1" showErrorMessage="1" errorTitle="输入非法数据" error="课程周学时只能输入大于0的整数。" promptTitle="课程周学时" prompt="课程在第一学期的周学时数，只能输入大于0的整数。" sqref="Q89 AC89 T89 W89 Z89 AF89"/>
    <dataValidation type="list" allowBlank="1" showInputMessage="1" showErrorMessage="1" sqref="C6:J6">
      <formula1>"文法系,机电工程学院,电气与信息工程学院,建筑与测绘工程学院,经济管理系,基础教育学院"</formula1>
    </dataValidation>
    <dataValidation type="list" allowBlank="1" showInputMessage="1" showErrorMessage="1" promptTitle="填写提示" prompt=":代表考试所在周；&#10;◇代表实训周；&#10;◇:代表实训考试周;&#10;⊙代表课程设计周；&#10;☆代表顶岗实习周；&#10;★代表企业岗位实习；&#10;※代表公益劳动与机动周；&#10;△代表入学、军事和毕业教育；&#10;◆代表假期。" sqref="B10:AA15">
      <formula1>"△,:,☆,★,◇,◇:,◆,⊙"</formula1>
    </dataValidation>
    <dataValidation type="list" allowBlank="1" showInputMessage="1" showErrorMessage="1" sqref="C5:J5">
      <formula1>"文法与管理学院,机电工程学院,电气与信息工程学院,建筑与测绘工程学院,基础教育学院"</formula1>
    </dataValidation>
  </dataValidations>
  <pageMargins left="0.70866141732283472" right="0.70866141732283472" top="0.74803149606299213" bottom="0.55118110236220474" header="0.31496062992125984" footer="0.31496062992125984"/>
  <pageSetup paperSize="9" scale="50" fitToHeight="2" orientation="portrait" verticalDpi="1200" r:id="rId1"/>
  <headerFooter>
    <oddHeader>&amp;C&amp;"宋体,加粗"&amp;24&amp;U北京工业职业技术学院2020级教学计划表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中高职衔接</vt:lpstr>
      <vt:lpstr>三年制（非工科专业）</vt:lpstr>
      <vt:lpstr>三年制（工科专业）</vt:lpstr>
      <vt:lpstr>贯通三年制（工科专业）</vt:lpstr>
      <vt:lpstr>贯通三年制（非工科专业）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zhs</dc:creator>
  <cp:lastModifiedBy>jwc</cp:lastModifiedBy>
  <cp:lastPrinted>2019-07-02T09:29:07Z</cp:lastPrinted>
  <dcterms:created xsi:type="dcterms:W3CDTF">2015-05-18T02:44:58Z</dcterms:created>
  <dcterms:modified xsi:type="dcterms:W3CDTF">2020-06-16T21:57:35Z</dcterms:modified>
</cp:coreProperties>
</file>